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 activeTab="1"/>
  </bookViews>
  <sheets>
    <sheet name="отчет" sheetId="4" r:id="rId1"/>
    <sheet name="показатели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61" i="4" l="1"/>
  <c r="K61" i="4"/>
  <c r="J61" i="4"/>
  <c r="J60" i="4"/>
  <c r="M41" i="4"/>
  <c r="M32" i="4"/>
  <c r="M31" i="4" s="1"/>
  <c r="Q31" i="4"/>
  <c r="Q41" i="4" s="1"/>
  <c r="Q32" i="4"/>
  <c r="F60" i="4" l="1"/>
  <c r="Q56" i="4" l="1"/>
  <c r="N56" i="4"/>
  <c r="M56" i="4"/>
  <c r="J56" i="4"/>
  <c r="I56" i="4"/>
  <c r="F56" i="4"/>
  <c r="M50" i="4"/>
  <c r="Q50" i="4" s="1"/>
  <c r="Q51" i="4" s="1"/>
  <c r="M51" i="4"/>
  <c r="K51" i="4"/>
  <c r="J51" i="4"/>
  <c r="I51" i="4"/>
  <c r="F51" i="4"/>
  <c r="G51" i="4"/>
  <c r="O49" i="4"/>
  <c r="O51" i="4" s="1"/>
  <c r="N49" i="4"/>
  <c r="N51" i="4" s="1"/>
  <c r="J47" i="4" l="1"/>
  <c r="F47" i="4"/>
  <c r="N45" i="4"/>
  <c r="K44" i="4"/>
  <c r="N43" i="4"/>
  <c r="G34" i="4"/>
  <c r="K34" i="4" s="1"/>
  <c r="O39" i="4"/>
  <c r="K32" i="4"/>
  <c r="K31" i="4" s="1"/>
  <c r="K30" i="4"/>
  <c r="G30" i="4"/>
  <c r="K29" i="4"/>
  <c r="K26" i="4"/>
  <c r="K23" i="4"/>
  <c r="G23" i="4"/>
  <c r="O24" i="4"/>
  <c r="K20" i="4"/>
  <c r="G20" i="4"/>
  <c r="K19" i="4"/>
  <c r="O18" i="4"/>
  <c r="J62" i="4" l="1"/>
  <c r="N47" i="4"/>
  <c r="G31" i="4"/>
  <c r="G41" i="4" s="1"/>
  <c r="K15" i="4"/>
  <c r="K55" i="4" l="1"/>
  <c r="G55" i="4"/>
  <c r="O54" i="4"/>
  <c r="O53" i="4"/>
  <c r="K47" i="4"/>
  <c r="G47" i="4"/>
  <c r="O46" i="4"/>
  <c r="O45" i="4"/>
  <c r="O44" i="4"/>
  <c r="O43" i="4"/>
  <c r="O40" i="4"/>
  <c r="O38" i="4"/>
  <c r="O37" i="4"/>
  <c r="O35" i="4"/>
  <c r="O34" i="4"/>
  <c r="O33" i="4"/>
  <c r="O32" i="4"/>
  <c r="O30" i="4"/>
  <c r="O29" i="4"/>
  <c r="O26" i="4"/>
  <c r="O25" i="4"/>
  <c r="O23" i="4"/>
  <c r="O22" i="4"/>
  <c r="O21" i="4"/>
  <c r="O20" i="4"/>
  <c r="O19" i="4"/>
  <c r="O17" i="4"/>
  <c r="G17" i="4"/>
  <c r="G15" i="4" s="1"/>
  <c r="G27" i="4" s="1"/>
  <c r="O16" i="4"/>
  <c r="O15" i="4"/>
  <c r="O47" i="4" l="1"/>
  <c r="O55" i="4"/>
  <c r="K41" i="4"/>
  <c r="O27" i="4"/>
  <c r="G56" i="4"/>
  <c r="F57" i="4" s="1"/>
  <c r="K27" i="4"/>
  <c r="O36" i="4"/>
  <c r="O31" i="4" l="1"/>
  <c r="O41" i="4" s="1"/>
  <c r="O56" i="4" s="1"/>
  <c r="O59" i="4" s="1"/>
  <c r="K56" i="4"/>
  <c r="N57" i="4" l="1"/>
  <c r="O58" i="4" s="1"/>
  <c r="N58" i="4" l="1"/>
  <c r="Q58" i="4"/>
</calcChain>
</file>

<file path=xl/sharedStrings.xml><?xml version="1.0" encoding="utf-8"?>
<sst xmlns="http://schemas.openxmlformats.org/spreadsheetml/2006/main" count="368" uniqueCount="223">
  <si>
    <t>Индекс готовности Ленинградской области к информационному обществу. Индекс строится на показателях, характеризующих три ключевых фактора электронного развития региона (человеческий капитал, экономическая среда, ИКТ-инфраструктура) и показателях доступа и использования ИКТ в шести сферах деятельности: в государственном и муниципальном управлении, бизнесе, образовании, здравоохранении, культуре, а также использование ИКТ домохозяйствами и населением</t>
  </si>
  <si>
    <t>индекс</t>
  </si>
  <si>
    <t>1.1.2.</t>
  </si>
  <si>
    <t>Уровень развития ЕСПД (доля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ЕСПД)</t>
  </si>
  <si>
    <t>проценты</t>
  </si>
  <si>
    <t>1.2.1.</t>
  </si>
  <si>
    <t>Уровень развития регионального сегмента СМЭВ ЛО (доля межведомственных запросов, осуществляемых с использованием СМЭВ, не менее)</t>
  </si>
  <si>
    <t>1.3.1.</t>
  </si>
  <si>
    <t>Уровень развития единой системы учета информационных систем Ленинградской области (доля учтенных в единой системе учета ИС информационных систем, используемых в органах государственной и муниципальной власти Ленинградской области)</t>
  </si>
  <si>
    <t>1.3.2.</t>
  </si>
  <si>
    <t>Уровень развития централизованной информационной системы учета населения Ленинградской области (доля граждан, учтенных в централизованной информационной системе учета населения Ленинградской области, информация о которых пригодна и доступна для использования заинтересованными органами государственного и муниципального управления)</t>
  </si>
  <si>
    <t>1.3.4.</t>
  </si>
  <si>
    <t>Уровень развития единой адресной системы Ленинградской области (доля актуальных и соответствующих требованиям Федеральной информационной адресной системы адресов, учтенных в единой адресной системе Ленинградской области)</t>
  </si>
  <si>
    <t>1.3.6.</t>
  </si>
  <si>
    <t>Темп развития тематических слоев карты Ленинградской области в рамках СПД</t>
  </si>
  <si>
    <t>1.4.1.</t>
  </si>
  <si>
    <t>Удельное время бесперебойного функционирования отраслевых и ведомственных информационных систем ОИВ ЛО</t>
  </si>
  <si>
    <t>1.4.2.</t>
  </si>
  <si>
    <t>Количество сопровождаемых отраслевых и ведомственных информационных систем ОИВ ЛО</t>
  </si>
  <si>
    <t>шт.</t>
  </si>
  <si>
    <t>1.4.3.</t>
  </si>
  <si>
    <t>Удельное время бесперебойного функционирования ЕСПД АЛО</t>
  </si>
  <si>
    <t>1.4.4.</t>
  </si>
  <si>
    <t>Количество обслуживаемых подсистем защиты информации ИС ОИВ ЛО</t>
  </si>
  <si>
    <t>1.4.5.</t>
  </si>
  <si>
    <t>Доля обеспеченности лицензионным системным, прикладным и специальным ПО, для внедрения информационных систем, созданных в рамках государственной программы</t>
  </si>
  <si>
    <t>1.4.6.</t>
  </si>
  <si>
    <t>Доля обновленного компьютерного, серверного, сетевого, инженерного, периферийного оборудования, систем хранения данных для внедрения информационных систем, создаваемых в рамках государственной программы</t>
  </si>
  <si>
    <t>1.4.7.</t>
  </si>
  <si>
    <t>Доля выполненных заявок на обслуживание и ремонт компьютерного и телекоммуникационного оборудования, поступивших от сотрудников ОИВ ЛО</t>
  </si>
  <si>
    <t>1.6.1.</t>
  </si>
  <si>
    <t>Содержание и материально-техническое обеспечение деятельности государственного казенного учреждения Ленинградской области "Оператор электронного правительства"</t>
  </si>
  <si>
    <t>2.1.1.</t>
  </si>
  <si>
    <t>Уровень защиты информационных систем органов исполнительной власти (доля аттестованных защищенных информационных систем органов исполнительной власти)</t>
  </si>
  <si>
    <t>2.1.2.</t>
  </si>
  <si>
    <t>Уровень защиты информационных межведомственных систем (доля защищенных информационных межведомственных систем)</t>
  </si>
  <si>
    <t>2.2.1.</t>
  </si>
  <si>
    <t>Темп развития функциональных подсистем центра управления (прирост количества функциональных подсистем центра управления)</t>
  </si>
  <si>
    <t>2.3.1.</t>
  </si>
  <si>
    <t>Установка стационарных комплексов автоматической фотовидеофиксации нарушений ПДД РФ</t>
  </si>
  <si>
    <t>комплексы</t>
  </si>
  <si>
    <t>2.3.2.1</t>
  </si>
  <si>
    <t>Обеспечение почтовой рассылки материалов, полученных с использованием стационарных комплексов автоматической фотовидеофиксации нарушений ПДД РФ</t>
  </si>
  <si>
    <t>тыс. шт.</t>
  </si>
  <si>
    <t>-</t>
  </si>
  <si>
    <t>2.3.2.2</t>
  </si>
  <si>
    <t>Доля   постановлений, отправленных нарушителям ПДД РФ  по почте, из числа вынесенных постановлений</t>
  </si>
  <si>
    <t>%</t>
  </si>
  <si>
    <t>Обеспечение сопровождения и доработки автоматизированной системы обработки данных автоматической фотовидеофиксации административных правонарушений в области дорожного движения на территории Ленинградской области</t>
  </si>
  <si>
    <t>дорабатываемые/сопровождаемые системы</t>
  </si>
  <si>
    <t>Обеспечение технического обслуживания стационарных комплексов автоматической фотовидеофиксации нарушений ПДД РФ</t>
  </si>
  <si>
    <t>Обеспечение страхования стационарных комплексов автоматической фотовидеофиксации нарушений ПДД РФ</t>
  </si>
  <si>
    <t>Обеспечение электроснабжения стационарных комплексов автоматической фотовидеофиксации нарушений ПДД РФ</t>
  </si>
  <si>
    <t>Обеспечение предоставления каналов связи для передачи информации, полученной стационарными комплексами автоматической фотовидеофиксации нарушений ПДД РФ, в центр обработки данных</t>
  </si>
  <si>
    <t>Оснащение оперативного зала Центра телеавтоматического управления движением транспорта системой отображения информации с камер видеонаблюдения для контроля за состоянием дорожно-транспортной обстановки</t>
  </si>
  <si>
    <t>2.5.1.</t>
  </si>
  <si>
    <t>Содержание и материально-техническое обеспечение деятельности Государственного казенного учреждения Ленинградской области "Центр безопасности дорожного движения"</t>
  </si>
  <si>
    <t>3.1.1.</t>
  </si>
  <si>
    <t>Доля граждан, использующих механизм получения государственных и муниципальных услуг в электронном виде</t>
  </si>
  <si>
    <t>3.1.2.</t>
  </si>
  <si>
    <t>Уровень развития МАИС предоставления государственных услуг и исполнения государственных функций (Доля государственных услуг, оказываемых на основе использования МАИС)</t>
  </si>
  <si>
    <t>Уровень развития МАИС предоставления муниципальных услуг и исполнения муниципальных функций (Доля муниципальных услуг, оказываемых на основе использования МАИС)</t>
  </si>
  <si>
    <t>3.2.1.</t>
  </si>
  <si>
    <t>Уровень развития СЭД органов государственной власти и местного самоуправления (Доля документов, обрабатываемых органами государственной власти и местного самоуправления в рамках СЭД, не менее)</t>
  </si>
  <si>
    <t>3.4.1.</t>
  </si>
  <si>
    <t>Степень удовлетворенности сотрудников органов исполнительной власти уровнем информатизации в сфере их деятельности (Доля позитивных оценок от числа опрошенных)</t>
  </si>
  <si>
    <t>3.5.1.</t>
  </si>
  <si>
    <t>Количество проектов, по которым была проведена независимая программно-технологическая экспертиза</t>
  </si>
  <si>
    <t>4.2.1.</t>
  </si>
  <si>
    <t>Количество действующих на территории Ленинградской области операторов региональной информационно-навигационной системы Ленинградской области</t>
  </si>
  <si>
    <t>N п/п</t>
  </si>
  <si>
    <t>Показатель (индикатор) (наименование)</t>
  </si>
  <si>
    <t>Ед. измерения</t>
  </si>
  <si>
    <t>2.3.3.</t>
  </si>
  <si>
    <t>2.3.4.</t>
  </si>
  <si>
    <t>2.3.5.</t>
  </si>
  <si>
    <t>2.3.6.</t>
  </si>
  <si>
    <t>2.3.7.</t>
  </si>
  <si>
    <t>2.3.8.</t>
  </si>
  <si>
    <t>3.1.3.</t>
  </si>
  <si>
    <t>Сведения</t>
  </si>
  <si>
    <t>о фактически достигнутых значениях показателей (индикаторов) государственной программы</t>
  </si>
  <si>
    <t>Значения показателей (индикаторов) государственной программы, подпрограммы</t>
  </si>
  <si>
    <t>Обоснование отклонений значений показателя (индикатора)</t>
  </si>
  <si>
    <t>Коэффициент значимости</t>
  </si>
  <si>
    <t>план</t>
  </si>
  <si>
    <t>факт</t>
  </si>
  <si>
    <t>Отчетный год (2015)</t>
  </si>
  <si>
    <t>Год, предшествующий  отчетному (2014)</t>
  </si>
  <si>
    <t>1.</t>
  </si>
  <si>
    <t>Подпрограмма 1 "Развитие инфраструктуры информационного общества"</t>
  </si>
  <si>
    <t>2.</t>
  </si>
  <si>
    <t>Подпрограмма 2 "Обеспечение информационной безопасности информационного общества"</t>
  </si>
  <si>
    <t>3.</t>
  </si>
  <si>
    <t>Подпрограмма 3 "Развитие электронного правительства Ленинградской области"</t>
  </si>
  <si>
    <t>4.</t>
  </si>
  <si>
    <t>Подпрограмма 4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Ленинградской области"</t>
  </si>
  <si>
    <t>1/1</t>
  </si>
  <si>
    <t>Подпрограмма 5 "Создание и развитие системы государственных и муниципальных закупок Ленинградской области на основе положений контрактной системы в сфере закупок товаров, работ, услуг для обеспечения государственных и муниципальных нужд"</t>
  </si>
  <si>
    <t>Количество блоков, по которым обеспечено развитие</t>
  </si>
  <si>
    <t>Количество функционирующих автоматизированных рабочих мест</t>
  </si>
  <si>
    <t>5.</t>
  </si>
  <si>
    <t>5.3.1.</t>
  </si>
  <si>
    <t>5.4.1.</t>
  </si>
  <si>
    <t>40*</t>
  </si>
  <si>
    <t>* - указано прогнозное значение. В соответствии с приказом Росстата от 30.12.15 № 676 фактическое значение будет известно в марте 2016 года</t>
  </si>
  <si>
    <t>Превышение фактического значения показателя над планируемым объясняется тем, что в плановом значении учитывались автоматизированные рабочие места, установленные из расчета 1 шт. в 1 МО, а в фактическом - из расчета 1 шт. у 1 мун.заказчика, т.к. в 1 МО может быть несколько заказчиков.</t>
  </si>
  <si>
    <t>Приложение 1</t>
  </si>
  <si>
    <t>ОТЧЕТ</t>
  </si>
  <si>
    <t>о реализации государственной программы</t>
  </si>
  <si>
    <t>Наименование государственной программы: "Информационное общество в Ленинградской области»</t>
  </si>
  <si>
    <t>Ответственный исполнитель: Комитет по телекоммуникациям и информатизации Ленинградской области</t>
  </si>
  <si>
    <t>№</t>
  </si>
  <si>
    <t xml:space="preserve">Наименование  ВЦП, основного мероприятия,  мероприятия основного мероприятия, мероприятия ВЦП        </t>
  </si>
  <si>
    <t>Участник  (ОИВ)</t>
  </si>
  <si>
    <t>Фактическая дата начала реализации мероприятия (квартал, год)</t>
  </si>
  <si>
    <t>Фактическая дата окончания реализации мероприятия (квартал,год)</t>
  </si>
  <si>
    <t xml:space="preserve">Объем финансового обеспечения государственной программы в отчетном году,  тыс.  рублей </t>
  </si>
  <si>
    <t>Фактическое финансирование программы на отчетную дату (нарастающим итогом), тыс. рублей</t>
  </si>
  <si>
    <t>Выполнено на отчетную дату (нарастающим итогом), тыс. рублей</t>
  </si>
  <si>
    <t>Результат</t>
  </si>
  <si>
    <t>Федеральный  бюджет</t>
  </si>
  <si>
    <t>Областной бюджет</t>
  </si>
  <si>
    <t>Местные бюджеты</t>
  </si>
  <si>
    <t>Прочие источники</t>
  </si>
  <si>
    <t>1.1.</t>
  </si>
  <si>
    <t>Основное мероприятие 1.1. Развитие единой сети передачи данных Администрации Ленинградской области</t>
  </si>
  <si>
    <t>Комитет по телекоммуникациям и информатизации Ленинградской области (далее - Комитет)</t>
  </si>
  <si>
    <t>I, 2014</t>
  </si>
  <si>
    <t>IV, 2018</t>
  </si>
  <si>
    <t>1.1.1.</t>
  </si>
  <si>
    <t xml:space="preserve">Мероприятие 1.1.1. Оказание услуг связи по предоставлению доступа к информационным ресурсам, передаче данных по каналам связи на территории Санкт-Петербурга и территории Ленинградской области </t>
  </si>
  <si>
    <t>Комитет</t>
  </si>
  <si>
    <t xml:space="preserve">Мероприятие 1.1.2 Оказание услуг связи для обслуживания вызовов, поступающих на "Горячую линию" с Губернатором Ленинградской области, и для предоставления справочной информации по государственным услугам Ленинградской области  </t>
  </si>
  <si>
    <t>1.2.</t>
  </si>
  <si>
    <t>Основное мероприятие 1.2. Развитие регионального сегмента системы межведомственного электронного взаимодействия (СМЭВ) Ленинградской области</t>
  </si>
  <si>
    <t>1.3.</t>
  </si>
  <si>
    <t>Основное мероприятие 1.3 Создание и развитие базовых информационных ресурсов</t>
  </si>
  <si>
    <t>1.4.</t>
  </si>
  <si>
    <t>Основное мероприятие 1.4.Ведомственная целевая программа 1.1 «Обеспечение функционирования информационного общества в Ленинградской области на 2014-2016 годы»</t>
  </si>
  <si>
    <t>Государственное казенное учреждение «Оператор электронного правительства» (далее - ГКУ ОЭП)</t>
  </si>
  <si>
    <t>1</t>
  </si>
  <si>
    <t>Мероприятие 1. Сопровождение отраслевых и ведомственных информационных систем ОИВ ЛО</t>
  </si>
  <si>
    <t>ГКУ ОЭП</t>
  </si>
  <si>
    <t>2</t>
  </si>
  <si>
    <t xml:space="preserve">Мероприятие 2. Сопровождение систем защиты информации информационных систем ОИВ ЛО, защищенного сегмента единой сети передачи данных </t>
  </si>
  <si>
    <t>3</t>
  </si>
  <si>
    <t>Мероприятие 3. Обеспечение развития технологической инфраструктуры электронного правительства.</t>
  </si>
  <si>
    <t>4</t>
  </si>
  <si>
    <t>Мероприятие 4. Обслуживание компьютерного и телекоммуникационного оборудования органов исполнительной власти Ленинградской области</t>
  </si>
  <si>
    <t>5</t>
  </si>
  <si>
    <t>Мероприятие 5. Информационное сопровождение электронных услуг в Ленинградской области</t>
  </si>
  <si>
    <t>1.6.</t>
  </si>
  <si>
    <t>Основное мероприятие 1.6 "Обеспечение деятельности государственного казенного учреждения «Оператор электронного правительства»</t>
  </si>
  <si>
    <t>ИТОГО по подпрограмме 1</t>
  </si>
  <si>
    <t>Подпрограмма 2 «Обеспечение информационной безопасности информационного общества»</t>
  </si>
  <si>
    <t>2.1.</t>
  </si>
  <si>
    <t>Мероприятие 2.1 Создание и развитие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</si>
  <si>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Комитет,
ГКУ ОЭП</t>
  </si>
  <si>
    <t>2.2.</t>
  </si>
  <si>
    <t>Основное мероприятие 2.2 Развитие центра управления системой защиты информации информационно-телекоммуникационных систем</t>
  </si>
  <si>
    <t>2.3.</t>
  </si>
  <si>
    <t>Основное мероприятие 2.3 Ведомственная целевая программа "Обеспечение функционирования системы автоматической фиксации административных нарушений в области безопасности дорожного движения на территории Ленинградской области в 2014-2016 годах»</t>
  </si>
  <si>
    <t>Государственное казенное учреждение «Центр безопасности дорожного движения» (далее - ГКУ ЦБДД)</t>
  </si>
  <si>
    <t>Мероприятие 1. Установка и подключение к сети электроснабжения стационарных комплексов автоматической фото-видеофиксации нарушений ПДД</t>
  </si>
  <si>
    <t>ГКУ ЦБДД</t>
  </si>
  <si>
    <t>Мероприятие 2. Обеспечение почтовой рассылки материалов, полученных с использованием стационарных комплексов автоматической фото-видеофиксации нарушений ПДД РФ</t>
  </si>
  <si>
    <t>Мероприятие 3. Обеспечение сопровождения и доработки автоматизированной системы обработки данных автоматической фото-видеофиксации административных правонарушений в области дорожного движения на территории Ленинградской области</t>
  </si>
  <si>
    <t xml:space="preserve">Мероприятие 4. Обеспечение технического обслуживания стационарных комплексов автоматической фото- видеофиксации нарушений ПДД РФ </t>
  </si>
  <si>
    <t>Мероприятие 5. Обеспечение страхования стационарных комплексов автоматической фото-видеофиксации нарушений ПДД РФ</t>
  </si>
  <si>
    <t>6</t>
  </si>
  <si>
    <t>Мероприятие 6. Обеспечение электроснабжения установленных  на территории Ленинградской области по состоянию на 31.12.2013 года стационарных комплексов автоматической фото-видеофиксации нарушений ПДД</t>
  </si>
  <si>
    <t>7</t>
  </si>
  <si>
    <t>Мероприятие 7. Обеспечение предоставления каналов связи для передачи информации, полученной стационарными комплексами автоматической фото-видеофиксации нарушений ПДД РФ, в центр обработки данных</t>
  </si>
  <si>
    <t>2.5.</t>
  </si>
  <si>
    <t>Основное мероприятие 2.5 Обеспечение деятельности государственного казенного учреждения Ленинградской области «Центр безопасности дорожного движения»</t>
  </si>
  <si>
    <t>ИТОГО по подпрограмме 2</t>
  </si>
  <si>
    <t>Подпрограмма 3 «Развитие электронного правительства Ленинградской области»</t>
  </si>
  <si>
    <t>3.1.</t>
  </si>
  <si>
    <t>Основное мероприятие 3.1 Создание и развитие информационных систем, обеспечивающих предоставление государственных услуг в электронном виде</t>
  </si>
  <si>
    <t>3.2.</t>
  </si>
  <si>
    <t>Основное мероприятие 3.2 Развитие системы электронного документооборота органов исполнительной власти Ленинградской области и органов местного самоуправления Ленинградской области</t>
  </si>
  <si>
    <t>3.4.</t>
  </si>
  <si>
    <t>Основное мероприятие 3.4 Создание и развитие региональных ведомственных информационных систем</t>
  </si>
  <si>
    <t>3.5.</t>
  </si>
  <si>
    <t>Основное мероприятие 3.5 Организация системы проектного управления, экспертизы и мониторинга формирования электронного правительства в Ленинградской области</t>
  </si>
  <si>
    <t>ИТОГО по подпрограмме 3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</si>
  <si>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Ленинградской области»</t>
  </si>
  <si>
    <t>4.3.</t>
  </si>
  <si>
    <t>Основное мероприятие 4.3 "Создание и ввод в постоянную эксплуатацию региональной информационно-навигационной системы Ленинградской области"</t>
  </si>
  <si>
    <t>4.4.</t>
  </si>
  <si>
    <t>Основное мероприятие 4.4 "Оснащение навигационно-связным оборудованием автотранспортных средств на территории Ленинградской области"</t>
  </si>
  <si>
    <t>ИТОГО по подпрограмме 4</t>
  </si>
  <si>
    <t>Подпрограмма 5 «Создание и развитие системы государственных и муниципальных закупок Ленинградской области на основе положений контрактной системы в сфере закупок товаров, работ, услуг для обеспечения государственных и муниципальных нужд»</t>
  </si>
  <si>
    <t>Комитет государственного заказа Ленинградской области</t>
  </si>
  <si>
    <t>5.3.</t>
  </si>
  <si>
    <t>Основное мероприятие 5.3. Сопровождение и развитие сегмента региональной автоматизированной информационной системы «Государственный заказ Ленинградской области» (АИСГЗ ЛО),  в соответствии с Федеральным законом № 44-ФЗ</t>
  </si>
  <si>
    <t>I, 2015</t>
  </si>
  <si>
    <t>5.4.</t>
  </si>
  <si>
    <t>Основное мероприятие 5.4. Интеграция муниципальных заказчиков Ленинградской области в  региональную автоматизированную информационную систему «Государственный заказ Ленинградской области» (АИСГЗ ЛО),  в соответствии с Федеральным законом № 44-ФЗ</t>
  </si>
  <si>
    <t>ИТОГО по подпрограмме 5</t>
  </si>
  <si>
    <t>Всего по государственной программе</t>
  </si>
  <si>
    <t>Отчетный период: за январь-декабрь 2015 года</t>
  </si>
  <si>
    <t>IV, 2015</t>
  </si>
  <si>
    <t>Мероприятие выполнено, экономия составила 12,9 тыс.руб.</t>
  </si>
  <si>
    <t>Мероприятие выполнено.</t>
  </si>
  <si>
    <t>Мероприятие выполнено, экономия составила 20,7 тыс.руб.</t>
  </si>
  <si>
    <t>Мероприятие выполнено, экономия составила 118,6 тыс.руб.</t>
  </si>
  <si>
    <t>Мероприятие выполнено, экономия составила 85,52 тыс.руб.</t>
  </si>
  <si>
    <t>Мероприятие выполнено, экономия составила 70,9 тыс.руб.</t>
  </si>
  <si>
    <t>9</t>
  </si>
  <si>
    <t>Мероприятие 8. Оснащение оперативного зала Центра телеавтоматического управления движением транспорта системой отображения информации с камер видеонаблюдения для контроля за состоянием дорожно-транспортной обстановки</t>
  </si>
  <si>
    <t>Мероприятие выполнено, экономия составила 775,3 тыс.руб.</t>
  </si>
  <si>
    <t>Мероприятие выполнено, экономия составила 90,4 тыс.руб.</t>
  </si>
  <si>
    <t>Мероприятие выполнено, экономия составила 2,0 тыс.руб.</t>
  </si>
  <si>
    <t>Мероприятие выполнено, экономия составила 5,0 тыс.руб.</t>
  </si>
  <si>
    <t>Мероприятие выполнено, экономия составила 759,8 тыс.руб.</t>
  </si>
  <si>
    <t>5/5</t>
  </si>
  <si>
    <t>4/4</t>
  </si>
  <si>
    <t xml:space="preserve">Комитет, АО «Региональный навигационно-информационный центр по Ленинградской области» </t>
  </si>
  <si>
    <t>Мероприятие выполнено, экономия составила 9,1 тыс.руб.</t>
  </si>
  <si>
    <t>2/2</t>
  </si>
  <si>
    <t>18/18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</si>
</sst>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000"/>
    <numFmt numFmtId="166" formatCode="0.0%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/>
  </cellStyleXfs>
  <cellXfs count="7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0" fillId="0" borderId="1" xfId="0" applyNumberFormat="1" applyFont="1" applyBorder="1"/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4" fontId="0" fillId="0" borderId="0" xfId="0" applyNumberFormat="1"/>
    <xf numFmtId="0" fontId="9" fillId="0" borderId="1" xfId="0" applyFont="1" applyBorder="1" applyAlignment="1">
      <alignment wrapText="1"/>
    </xf>
    <xf numFmtId="164" fontId="9" fillId="2" borderId="1" xfId="0" applyNumberFormat="1" applyFont="1" applyFill="1" applyBorder="1" applyAlignment="1">
      <alignment horizontal="right" vertical="top" wrapText="1"/>
    </xf>
    <xf numFmtId="9" fontId="0" fillId="0" borderId="0" xfId="1" applyFont="1"/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16" fontId="9" fillId="0" borderId="1" xfId="0" quotePrefix="1" applyNumberFormat="1" applyFont="1" applyFill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horizontal="right" vertical="top" wrapText="1"/>
    </xf>
    <xf numFmtId="49" fontId="10" fillId="0" borderId="3" xfId="0" applyNumberFormat="1" applyFont="1" applyFill="1" applyBorder="1"/>
    <xf numFmtId="49" fontId="9" fillId="0" borderId="1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vertical="top" wrapText="1"/>
    </xf>
    <xf numFmtId="164" fontId="9" fillId="0" borderId="7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4" fontId="12" fillId="0" borderId="3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164" fontId="9" fillId="0" borderId="9" xfId="0" applyNumberFormat="1" applyFont="1" applyFill="1" applyBorder="1" applyAlignment="1">
      <alignment horizontal="right" vertical="top" wrapText="1"/>
    </xf>
    <xf numFmtId="164" fontId="9" fillId="0" borderId="6" xfId="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49" fontId="10" fillId="0" borderId="1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0" fontId="9" fillId="0" borderId="1" xfId="0" quotePrefix="1" applyFont="1" applyFill="1" applyBorder="1" applyAlignment="1">
      <alignment vertical="top" wrapText="1"/>
    </xf>
    <xf numFmtId="165" fontId="0" fillId="0" borderId="0" xfId="1" applyNumberFormat="1" applyFont="1"/>
    <xf numFmtId="4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4" fontId="9" fillId="0" borderId="1" xfId="0" quotePrefix="1" applyNumberFormat="1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4">
    <cellStyle name="Normal" xfId="2"/>
    <cellStyle name="Обычный" xfId="0" builtinId="0"/>
    <cellStyle name="Обычный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opLeftCell="A7" zoomScaleNormal="100" workbookViewId="0">
      <pane xSplit="2" ySplit="6" topLeftCell="C16" activePane="bottomRight" state="frozenSplit"/>
      <selection activeCell="A7" sqref="A7"/>
      <selection pane="topRight" activeCell="M1" sqref="M1"/>
      <selection pane="bottomLeft" activeCell="A16" sqref="A16"/>
      <selection pane="bottomRight" activeCell="G24" sqref="G24"/>
    </sheetView>
  </sheetViews>
  <sheetFormatPr defaultRowHeight="15" x14ac:dyDescent="0.25"/>
  <cols>
    <col min="1" max="1" width="4.5703125" customWidth="1"/>
    <col min="2" max="2" width="18.85546875" customWidth="1"/>
    <col min="11" max="11" width="10" bestFit="1" customWidth="1"/>
    <col min="18" max="18" width="14.140625" customWidth="1"/>
    <col min="20" max="20" width="22.28515625" customWidth="1"/>
    <col min="21" max="21" width="12" bestFit="1" customWidth="1"/>
  </cols>
  <sheetData>
    <row r="1" spans="1:23" ht="15.75" x14ac:dyDescent="0.25">
      <c r="B1" s="65" t="s">
        <v>107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3" ht="15.75" x14ac:dyDescent="0.25">
      <c r="B2" s="66" t="s">
        <v>108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3" ht="15.75" x14ac:dyDescent="0.25">
      <c r="B3" s="66" t="s">
        <v>109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3" ht="15.75" customHeight="1" x14ac:dyDescent="0.25">
      <c r="A4" s="64" t="s">
        <v>110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23" ht="15.75" customHeight="1" x14ac:dyDescent="0.25">
      <c r="A5" s="64" t="s">
        <v>202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23" ht="15.75" customHeight="1" x14ac:dyDescent="0.25">
      <c r="A6" s="64" t="s">
        <v>111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23" ht="4.5" customHeight="1" x14ac:dyDescent="0.25">
      <c r="B7" s="22"/>
    </row>
    <row r="8" spans="1:23" ht="19.5" customHeight="1" x14ac:dyDescent="0.25">
      <c r="A8" s="67" t="s">
        <v>112</v>
      </c>
      <c r="B8" s="67" t="s">
        <v>113</v>
      </c>
      <c r="C8" s="67" t="s">
        <v>114</v>
      </c>
      <c r="D8" s="67" t="s">
        <v>115</v>
      </c>
      <c r="E8" s="67" t="s">
        <v>116</v>
      </c>
      <c r="F8" s="67" t="s">
        <v>117</v>
      </c>
      <c r="G8" s="67"/>
      <c r="H8" s="67"/>
      <c r="I8" s="67"/>
      <c r="J8" s="67" t="s">
        <v>118</v>
      </c>
      <c r="K8" s="67"/>
      <c r="L8" s="67"/>
      <c r="M8" s="67"/>
      <c r="N8" s="67" t="s">
        <v>119</v>
      </c>
      <c r="O8" s="67"/>
      <c r="P8" s="67"/>
      <c r="Q8" s="67"/>
      <c r="R8" s="67" t="s">
        <v>120</v>
      </c>
    </row>
    <row r="9" spans="1:23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23" x14ac:dyDescent="0.25">
      <c r="A10" s="67"/>
      <c r="B10" s="67"/>
      <c r="C10" s="67"/>
      <c r="D10" s="67"/>
      <c r="E10" s="67"/>
      <c r="F10" s="67" t="s">
        <v>121</v>
      </c>
      <c r="G10" s="67" t="s">
        <v>122</v>
      </c>
      <c r="H10" s="67" t="s">
        <v>123</v>
      </c>
      <c r="I10" s="67" t="s">
        <v>124</v>
      </c>
      <c r="J10" s="67" t="s">
        <v>121</v>
      </c>
      <c r="K10" s="67" t="s">
        <v>122</v>
      </c>
      <c r="L10" s="67" t="s">
        <v>123</v>
      </c>
      <c r="M10" s="67" t="s">
        <v>124</v>
      </c>
      <c r="N10" s="67" t="s">
        <v>121</v>
      </c>
      <c r="O10" s="67" t="s">
        <v>122</v>
      </c>
      <c r="P10" s="67" t="s">
        <v>123</v>
      </c>
      <c r="Q10" s="67" t="s">
        <v>124</v>
      </c>
      <c r="R10" s="67"/>
    </row>
    <row r="11" spans="1:23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3" ht="18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23" s="24" customFormat="1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</row>
    <row r="14" spans="1:23" s="24" customFormat="1" x14ac:dyDescent="0.25">
      <c r="A14" s="68" t="s">
        <v>90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</row>
    <row r="15" spans="1:23" ht="123.75" customHeight="1" x14ac:dyDescent="0.25">
      <c r="A15" s="25" t="s">
        <v>125</v>
      </c>
      <c r="B15" s="26" t="s">
        <v>126</v>
      </c>
      <c r="C15" s="26" t="s">
        <v>127</v>
      </c>
      <c r="D15" s="27" t="s">
        <v>128</v>
      </c>
      <c r="E15" s="27" t="s">
        <v>203</v>
      </c>
      <c r="F15" s="26"/>
      <c r="G15" s="28">
        <f>G16+G17</f>
        <v>31933.1</v>
      </c>
      <c r="H15" s="28"/>
      <c r="I15" s="28"/>
      <c r="J15" s="28"/>
      <c r="K15" s="28">
        <f>K16+K17</f>
        <v>31920.228999999999</v>
      </c>
      <c r="L15" s="28"/>
      <c r="M15" s="28"/>
      <c r="N15" s="28"/>
      <c r="O15" s="28">
        <f>K15</f>
        <v>31920.228999999999</v>
      </c>
      <c r="P15" s="26"/>
      <c r="Q15" s="26"/>
      <c r="R15" s="29" t="s">
        <v>204</v>
      </c>
      <c r="S15" s="30"/>
      <c r="W15" s="30"/>
    </row>
    <row r="16" spans="1:23" ht="107.25" customHeight="1" x14ac:dyDescent="0.25">
      <c r="A16" s="25" t="s">
        <v>130</v>
      </c>
      <c r="B16" s="26" t="s">
        <v>131</v>
      </c>
      <c r="C16" s="26" t="s">
        <v>132</v>
      </c>
      <c r="D16" s="27" t="s">
        <v>128</v>
      </c>
      <c r="E16" s="27" t="s">
        <v>203</v>
      </c>
      <c r="F16" s="28"/>
      <c r="G16" s="28">
        <v>30933.1</v>
      </c>
      <c r="H16" s="28"/>
      <c r="I16" s="28"/>
      <c r="J16" s="28"/>
      <c r="K16" s="28">
        <v>30920.228999999999</v>
      </c>
      <c r="L16" s="28"/>
      <c r="M16" s="28"/>
      <c r="N16" s="28"/>
      <c r="O16" s="28">
        <f t="shared" ref="O16:O17" si="0">K16</f>
        <v>30920.228999999999</v>
      </c>
      <c r="P16" s="28"/>
      <c r="Q16" s="28"/>
      <c r="R16" s="29"/>
    </row>
    <row r="17" spans="1:20" ht="135" x14ac:dyDescent="0.25">
      <c r="A17" s="25" t="s">
        <v>2</v>
      </c>
      <c r="B17" s="26" t="s">
        <v>133</v>
      </c>
      <c r="C17" s="26" t="s">
        <v>132</v>
      </c>
      <c r="D17" s="27" t="s">
        <v>128</v>
      </c>
      <c r="E17" s="27" t="s">
        <v>203</v>
      </c>
      <c r="F17" s="28"/>
      <c r="G17" s="28">
        <f>1000</f>
        <v>1000</v>
      </c>
      <c r="H17" s="28"/>
      <c r="I17" s="28"/>
      <c r="J17" s="28"/>
      <c r="K17" s="28">
        <v>1000</v>
      </c>
      <c r="L17" s="28"/>
      <c r="M17" s="28"/>
      <c r="N17" s="28"/>
      <c r="O17" s="28">
        <f t="shared" si="0"/>
        <v>1000</v>
      </c>
      <c r="P17" s="28"/>
      <c r="Q17" s="28"/>
      <c r="R17" s="29"/>
    </row>
    <row r="18" spans="1:20" ht="79.5" customHeight="1" x14ac:dyDescent="0.25">
      <c r="A18" s="25" t="s">
        <v>134</v>
      </c>
      <c r="B18" s="26" t="s">
        <v>135</v>
      </c>
      <c r="C18" s="26" t="s">
        <v>132</v>
      </c>
      <c r="D18" s="27" t="s">
        <v>128</v>
      </c>
      <c r="E18" s="27" t="s">
        <v>203</v>
      </c>
      <c r="F18" s="28"/>
      <c r="G18" s="28">
        <v>16600</v>
      </c>
      <c r="H18" s="28"/>
      <c r="I18" s="28"/>
      <c r="J18" s="28"/>
      <c r="K18" s="28">
        <v>16600</v>
      </c>
      <c r="L18" s="28"/>
      <c r="M18" s="28"/>
      <c r="N18" s="28"/>
      <c r="O18" s="28">
        <f t="shared" ref="O18:O26" si="1">K18</f>
        <v>16600</v>
      </c>
      <c r="P18" s="28"/>
      <c r="Q18" s="28"/>
      <c r="R18" s="31" t="s">
        <v>205</v>
      </c>
      <c r="S18" s="30"/>
    </row>
    <row r="19" spans="1:20" ht="69" customHeight="1" x14ac:dyDescent="0.25">
      <c r="A19" s="25" t="s">
        <v>136</v>
      </c>
      <c r="B19" s="26" t="s">
        <v>137</v>
      </c>
      <c r="C19" s="26" t="s">
        <v>132</v>
      </c>
      <c r="D19" s="27" t="s">
        <v>128</v>
      </c>
      <c r="E19" s="27" t="s">
        <v>203</v>
      </c>
      <c r="F19" s="28"/>
      <c r="G19" s="28">
        <v>21600</v>
      </c>
      <c r="H19" s="28"/>
      <c r="I19" s="28"/>
      <c r="J19" s="28"/>
      <c r="K19" s="28">
        <f>7344+14256</f>
        <v>21600</v>
      </c>
      <c r="L19" s="28"/>
      <c r="M19" s="28"/>
      <c r="N19" s="28"/>
      <c r="O19" s="28">
        <f t="shared" si="1"/>
        <v>21600</v>
      </c>
      <c r="P19" s="28"/>
      <c r="Q19" s="28"/>
      <c r="R19" s="31" t="s">
        <v>205</v>
      </c>
      <c r="S19" s="30"/>
    </row>
    <row r="20" spans="1:20" ht="112.5" x14ac:dyDescent="0.25">
      <c r="A20" s="25" t="s">
        <v>138</v>
      </c>
      <c r="B20" s="26" t="s">
        <v>139</v>
      </c>
      <c r="C20" s="26" t="s">
        <v>140</v>
      </c>
      <c r="D20" s="27" t="s">
        <v>128</v>
      </c>
      <c r="E20" s="27" t="s">
        <v>203</v>
      </c>
      <c r="F20" s="28"/>
      <c r="G20" s="32">
        <f>1575.45469+12468.978+4680.357+8099.82566+147.99+24600.555+152.01</f>
        <v>51725.170350000008</v>
      </c>
      <c r="H20" s="28"/>
      <c r="I20" s="28"/>
      <c r="J20" s="28"/>
      <c r="K20" s="32">
        <f>1575.4503+12468.978+4680.357+8079.15966+147.99+24600.555+152.01</f>
        <v>51704.499960000008</v>
      </c>
      <c r="L20" s="28"/>
      <c r="M20" s="28"/>
      <c r="N20" s="28"/>
      <c r="O20" s="28">
        <f t="shared" si="1"/>
        <v>51704.499960000008</v>
      </c>
      <c r="P20" s="28"/>
      <c r="Q20" s="28"/>
      <c r="R20" s="29" t="s">
        <v>206</v>
      </c>
      <c r="S20" s="30"/>
      <c r="T20" s="59"/>
    </row>
    <row r="21" spans="1:20" ht="127.5" customHeight="1" x14ac:dyDescent="0.25">
      <c r="A21" s="25" t="s">
        <v>141</v>
      </c>
      <c r="B21" s="26" t="s">
        <v>142</v>
      </c>
      <c r="C21" s="26" t="s">
        <v>143</v>
      </c>
      <c r="D21" s="27" t="s">
        <v>128</v>
      </c>
      <c r="E21" s="27" t="s">
        <v>203</v>
      </c>
      <c r="F21" s="28"/>
      <c r="G21" s="28">
        <v>12468.977999999999</v>
      </c>
      <c r="H21" s="28"/>
      <c r="I21" s="28"/>
      <c r="J21" s="28"/>
      <c r="K21" s="28">
        <v>12468.977999999999</v>
      </c>
      <c r="L21" s="28"/>
      <c r="M21" s="28"/>
      <c r="N21" s="28"/>
      <c r="O21" s="28">
        <f t="shared" si="1"/>
        <v>12468.977999999999</v>
      </c>
      <c r="P21" s="28"/>
      <c r="Q21" s="28"/>
      <c r="R21" s="29"/>
      <c r="S21" s="30"/>
      <c r="T21" s="59"/>
    </row>
    <row r="22" spans="1:20" ht="171" customHeight="1" x14ac:dyDescent="0.25">
      <c r="A22" s="25" t="s">
        <v>144</v>
      </c>
      <c r="B22" s="26" t="s">
        <v>145</v>
      </c>
      <c r="C22" s="26" t="s">
        <v>143</v>
      </c>
      <c r="D22" s="27" t="s">
        <v>128</v>
      </c>
      <c r="E22" s="27" t="s">
        <v>203</v>
      </c>
      <c r="F22" s="28"/>
      <c r="G22" s="28">
        <v>4680.357</v>
      </c>
      <c r="H22" s="28"/>
      <c r="I22" s="28"/>
      <c r="J22" s="28"/>
      <c r="K22" s="28">
        <v>4680.357</v>
      </c>
      <c r="L22" s="28"/>
      <c r="M22" s="28"/>
      <c r="N22" s="28"/>
      <c r="O22" s="28">
        <f t="shared" si="1"/>
        <v>4680.357</v>
      </c>
      <c r="P22" s="28"/>
      <c r="Q22" s="28"/>
      <c r="R22" s="29"/>
      <c r="S22" s="30"/>
      <c r="T22" s="33"/>
    </row>
    <row r="23" spans="1:20" ht="67.5" x14ac:dyDescent="0.25">
      <c r="A23" s="25" t="s">
        <v>146</v>
      </c>
      <c r="B23" s="26" t="s">
        <v>147</v>
      </c>
      <c r="C23" s="26" t="s">
        <v>143</v>
      </c>
      <c r="D23" s="27" t="s">
        <v>128</v>
      </c>
      <c r="E23" s="27" t="s">
        <v>203</v>
      </c>
      <c r="F23" s="28"/>
      <c r="G23" s="28">
        <f>8099.82566+24600.555</f>
        <v>32700.380660000003</v>
      </c>
      <c r="H23" s="28"/>
      <c r="I23" s="28"/>
      <c r="J23" s="28"/>
      <c r="K23" s="28">
        <f>8079.15966+24600.555</f>
        <v>32679.714660000001</v>
      </c>
      <c r="L23" s="28"/>
      <c r="M23" s="28"/>
      <c r="N23" s="28"/>
      <c r="O23" s="28">
        <f t="shared" si="1"/>
        <v>32679.714660000001</v>
      </c>
      <c r="P23" s="28"/>
      <c r="Q23" s="28"/>
      <c r="R23" s="29"/>
      <c r="S23" s="30"/>
      <c r="T23" s="33"/>
    </row>
    <row r="24" spans="1:20" ht="78.75" x14ac:dyDescent="0.25">
      <c r="A24" s="25" t="s">
        <v>148</v>
      </c>
      <c r="B24" s="26" t="s">
        <v>149</v>
      </c>
      <c r="C24" s="26" t="s">
        <v>143</v>
      </c>
      <c r="D24" s="27" t="s">
        <v>128</v>
      </c>
      <c r="E24" s="27" t="s">
        <v>203</v>
      </c>
      <c r="F24" s="28"/>
      <c r="G24" s="28">
        <v>1575.45469</v>
      </c>
      <c r="H24" s="28"/>
      <c r="I24" s="28"/>
      <c r="J24" s="28"/>
      <c r="K24" s="28">
        <v>1575.4503</v>
      </c>
      <c r="L24" s="28"/>
      <c r="M24" s="28"/>
      <c r="N24" s="28"/>
      <c r="O24" s="28">
        <f t="shared" si="1"/>
        <v>1575.4503</v>
      </c>
      <c r="P24" s="28"/>
      <c r="Q24" s="28"/>
      <c r="R24" s="29"/>
      <c r="S24" s="30"/>
      <c r="T24" s="33"/>
    </row>
    <row r="25" spans="1:20" ht="56.25" x14ac:dyDescent="0.25">
      <c r="A25" s="25" t="s">
        <v>150</v>
      </c>
      <c r="B25" s="26" t="s">
        <v>151</v>
      </c>
      <c r="C25" s="26" t="s">
        <v>143</v>
      </c>
      <c r="D25" s="27" t="s">
        <v>128</v>
      </c>
      <c r="E25" s="27" t="s">
        <v>203</v>
      </c>
      <c r="F25" s="28"/>
      <c r="G25" s="32">
        <v>300</v>
      </c>
      <c r="H25" s="28"/>
      <c r="I25" s="28"/>
      <c r="J25" s="28"/>
      <c r="K25" s="28">
        <v>300</v>
      </c>
      <c r="L25" s="28"/>
      <c r="M25" s="28"/>
      <c r="N25" s="28"/>
      <c r="O25" s="28">
        <f t="shared" si="1"/>
        <v>300</v>
      </c>
      <c r="P25" s="28"/>
      <c r="Q25" s="28"/>
      <c r="R25" s="29"/>
      <c r="S25" s="30"/>
      <c r="T25" s="33"/>
    </row>
    <row r="26" spans="1:20" ht="78.75" x14ac:dyDescent="0.25">
      <c r="A26" s="25" t="s">
        <v>152</v>
      </c>
      <c r="B26" s="26" t="s">
        <v>153</v>
      </c>
      <c r="C26" s="26" t="s">
        <v>143</v>
      </c>
      <c r="D26" s="27" t="s">
        <v>128</v>
      </c>
      <c r="E26" s="27" t="s">
        <v>203</v>
      </c>
      <c r="F26" s="28"/>
      <c r="G26" s="28">
        <v>29436.080000000002</v>
      </c>
      <c r="H26" s="28"/>
      <c r="I26" s="28"/>
      <c r="J26" s="28"/>
      <c r="K26" s="28">
        <f>14374.44249+4362.43261+7.2+79.5905+40+723.05876+2537.639+6307.0932+545.5377+316.21522+24.28034</f>
        <v>29317.489819999995</v>
      </c>
      <c r="L26" s="28"/>
      <c r="M26" s="28"/>
      <c r="N26" s="28"/>
      <c r="O26" s="28">
        <f t="shared" si="1"/>
        <v>29317.489819999995</v>
      </c>
      <c r="P26" s="28"/>
      <c r="Q26" s="28"/>
      <c r="R26" s="29" t="s">
        <v>207</v>
      </c>
      <c r="S26" s="30"/>
      <c r="T26" s="33"/>
    </row>
    <row r="27" spans="1:20" ht="21" x14ac:dyDescent="0.25">
      <c r="A27" s="25"/>
      <c r="B27" s="34" t="s">
        <v>154</v>
      </c>
      <c r="C27" s="26"/>
      <c r="D27" s="27"/>
      <c r="E27" s="27"/>
      <c r="F27" s="28"/>
      <c r="G27" s="35">
        <f>G26+G20+G19+G18+G15</f>
        <v>151294.35035000002</v>
      </c>
      <c r="H27" s="28"/>
      <c r="I27" s="28"/>
      <c r="J27" s="28"/>
      <c r="K27" s="35">
        <f>K26+K20+K19+K18+K15</f>
        <v>151142.21878</v>
      </c>
      <c r="L27" s="28"/>
      <c r="M27" s="28"/>
      <c r="N27" s="28"/>
      <c r="O27" s="35">
        <f>O26+O20+O19+O18+O15</f>
        <v>151142.21878</v>
      </c>
      <c r="P27" s="28"/>
      <c r="Q27" s="28"/>
      <c r="R27" s="36" t="s">
        <v>217</v>
      </c>
      <c r="S27" s="30"/>
      <c r="T27" s="33"/>
    </row>
    <row r="28" spans="1:20" x14ac:dyDescent="0.25">
      <c r="A28" s="68" t="s">
        <v>155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30"/>
      <c r="T28" s="33"/>
    </row>
    <row r="29" spans="1:20" ht="101.25" x14ac:dyDescent="0.25">
      <c r="A29" s="25" t="s">
        <v>156</v>
      </c>
      <c r="B29" s="26" t="s">
        <v>157</v>
      </c>
      <c r="C29" s="26" t="s">
        <v>158</v>
      </c>
      <c r="D29" s="27" t="s">
        <v>128</v>
      </c>
      <c r="E29" s="27" t="s">
        <v>203</v>
      </c>
      <c r="F29" s="28"/>
      <c r="G29" s="28">
        <v>31218.18</v>
      </c>
      <c r="H29" s="28"/>
      <c r="I29" s="28"/>
      <c r="J29" s="28"/>
      <c r="K29" s="28">
        <f>18857.12576+12275.53919</f>
        <v>31132.664949999998</v>
      </c>
      <c r="L29" s="28"/>
      <c r="M29" s="28"/>
      <c r="N29" s="28"/>
      <c r="O29" s="28">
        <f>K29</f>
        <v>31132.664949999998</v>
      </c>
      <c r="P29" s="28"/>
      <c r="Q29" s="28"/>
      <c r="R29" s="29" t="s">
        <v>208</v>
      </c>
      <c r="S29" s="60"/>
      <c r="T29" s="61"/>
    </row>
    <row r="30" spans="1:20" ht="78.75" x14ac:dyDescent="0.25">
      <c r="A30" s="25" t="s">
        <v>159</v>
      </c>
      <c r="B30" s="26" t="s">
        <v>160</v>
      </c>
      <c r="C30" s="26" t="s">
        <v>158</v>
      </c>
      <c r="D30" s="27" t="s">
        <v>128</v>
      </c>
      <c r="E30" s="27" t="s">
        <v>203</v>
      </c>
      <c r="F30" s="28"/>
      <c r="G30" s="28">
        <f>6595.6345+3160</f>
        <v>9755.6345000000001</v>
      </c>
      <c r="H30" s="28"/>
      <c r="I30" s="28"/>
      <c r="J30" s="28"/>
      <c r="K30" s="28">
        <f>6548.5345+3136.19007</f>
        <v>9684.7245700000003</v>
      </c>
      <c r="L30" s="28"/>
      <c r="M30" s="28"/>
      <c r="N30" s="28"/>
      <c r="O30" s="28">
        <f>K30</f>
        <v>9684.7245700000003</v>
      </c>
      <c r="P30" s="28"/>
      <c r="Q30" s="28"/>
      <c r="R30" s="29" t="s">
        <v>209</v>
      </c>
      <c r="S30" s="30"/>
      <c r="T30" s="33"/>
    </row>
    <row r="31" spans="1:20" ht="146.25" x14ac:dyDescent="0.25">
      <c r="A31" s="25" t="s">
        <v>161</v>
      </c>
      <c r="B31" s="37" t="s">
        <v>162</v>
      </c>
      <c r="C31" s="26" t="s">
        <v>163</v>
      </c>
      <c r="D31" s="27" t="s">
        <v>128</v>
      </c>
      <c r="E31" s="27" t="s">
        <v>203</v>
      </c>
      <c r="F31" s="28"/>
      <c r="G31" s="38">
        <f>SUM(G32:G39)</f>
        <v>137976.57556999999</v>
      </c>
      <c r="H31" s="28"/>
      <c r="I31" s="28"/>
      <c r="J31" s="28"/>
      <c r="K31" s="38">
        <f>SUM(K32:K39)</f>
        <v>137221.24620999998</v>
      </c>
      <c r="L31" s="28"/>
      <c r="M31" s="38">
        <f>SUM(M32:M39)</f>
        <v>7560</v>
      </c>
      <c r="N31" s="28"/>
      <c r="O31" s="38">
        <f>SUM(O32:O39)</f>
        <v>137221.24620999998</v>
      </c>
      <c r="P31" s="28"/>
      <c r="Q31" s="38">
        <f>SUM(Q32:Q39)</f>
        <v>7560</v>
      </c>
      <c r="R31" s="29" t="s">
        <v>212</v>
      </c>
      <c r="S31" s="30"/>
      <c r="T31" s="33"/>
    </row>
    <row r="32" spans="1:20" ht="101.25" x14ac:dyDescent="0.25">
      <c r="A32" s="39" t="s">
        <v>141</v>
      </c>
      <c r="B32" s="29" t="s">
        <v>164</v>
      </c>
      <c r="C32" s="26" t="s">
        <v>165</v>
      </c>
      <c r="D32" s="40" t="s">
        <v>128</v>
      </c>
      <c r="E32" s="27" t="s">
        <v>203</v>
      </c>
      <c r="F32" s="41"/>
      <c r="G32" s="42">
        <v>24323.017459999999</v>
      </c>
      <c r="H32" s="43"/>
      <c r="I32" s="44"/>
      <c r="J32" s="44"/>
      <c r="K32" s="44">
        <f>G32</f>
        <v>24323.017459999999</v>
      </c>
      <c r="L32" s="44"/>
      <c r="M32" s="38">
        <f>Q32</f>
        <v>7560</v>
      </c>
      <c r="N32" s="44"/>
      <c r="O32" s="44">
        <f t="shared" ref="O32:O40" si="2">K32</f>
        <v>24323.017459999999</v>
      </c>
      <c r="P32" s="44"/>
      <c r="Q32" s="44">
        <f>2*3780</f>
        <v>7560</v>
      </c>
      <c r="R32" s="29"/>
      <c r="S32" s="30"/>
      <c r="T32" s="33"/>
    </row>
    <row r="33" spans="1:20" ht="112.5" x14ac:dyDescent="0.25">
      <c r="A33" s="39" t="s">
        <v>144</v>
      </c>
      <c r="B33" s="29" t="s">
        <v>166</v>
      </c>
      <c r="C33" s="26" t="s">
        <v>165</v>
      </c>
      <c r="D33" s="40" t="s">
        <v>128</v>
      </c>
      <c r="E33" s="27" t="s">
        <v>203</v>
      </c>
      <c r="F33" s="41"/>
      <c r="G33" s="45">
        <v>64225.145020000004</v>
      </c>
      <c r="H33" s="42"/>
      <c r="I33" s="46"/>
      <c r="J33" s="44"/>
      <c r="K33" s="44">
        <v>64225.105609999999</v>
      </c>
      <c r="L33" s="44"/>
      <c r="M33" s="44"/>
      <c r="N33" s="44"/>
      <c r="O33" s="44">
        <f t="shared" si="2"/>
        <v>64225.105609999999</v>
      </c>
      <c r="P33" s="44"/>
      <c r="Q33" s="44"/>
      <c r="R33" s="29"/>
      <c r="S33" s="30"/>
      <c r="T33" s="33"/>
    </row>
    <row r="34" spans="1:20" ht="123.75" customHeight="1" x14ac:dyDescent="0.25">
      <c r="A34" s="39" t="s">
        <v>146</v>
      </c>
      <c r="B34" s="29" t="s">
        <v>167</v>
      </c>
      <c r="C34" s="26" t="s">
        <v>165</v>
      </c>
      <c r="D34" s="40" t="s">
        <v>128</v>
      </c>
      <c r="E34" s="27" t="s">
        <v>203</v>
      </c>
      <c r="F34" s="44"/>
      <c r="G34" s="47">
        <f>1977.1785+3896.7228</f>
        <v>5873.9012999999995</v>
      </c>
      <c r="H34" s="48"/>
      <c r="I34" s="46"/>
      <c r="J34" s="44"/>
      <c r="K34" s="49">
        <f>G34</f>
        <v>5873.9012999999995</v>
      </c>
      <c r="L34" s="44"/>
      <c r="M34" s="44"/>
      <c r="N34" s="44"/>
      <c r="O34" s="50">
        <f t="shared" si="2"/>
        <v>5873.9012999999995</v>
      </c>
      <c r="P34" s="44"/>
      <c r="Q34" s="44"/>
      <c r="R34" s="29"/>
      <c r="S34" s="30"/>
      <c r="T34" s="33"/>
    </row>
    <row r="35" spans="1:20" ht="101.25" x14ac:dyDescent="0.25">
      <c r="A35" s="39" t="s">
        <v>148</v>
      </c>
      <c r="B35" s="29" t="s">
        <v>168</v>
      </c>
      <c r="C35" s="26" t="s">
        <v>165</v>
      </c>
      <c r="D35" s="40" t="s">
        <v>128</v>
      </c>
      <c r="E35" s="27" t="s">
        <v>203</v>
      </c>
      <c r="F35" s="41"/>
      <c r="G35" s="44">
        <v>35967.9375</v>
      </c>
      <c r="H35" s="51"/>
      <c r="I35" s="44"/>
      <c r="J35" s="44"/>
      <c r="K35" s="44">
        <v>35266.62558</v>
      </c>
      <c r="L35" s="44"/>
      <c r="M35" s="44"/>
      <c r="N35" s="41"/>
      <c r="O35" s="52">
        <f t="shared" si="2"/>
        <v>35266.62558</v>
      </c>
      <c r="P35" s="46"/>
      <c r="Q35" s="44"/>
      <c r="R35" s="29"/>
      <c r="S35" s="30"/>
      <c r="T35" s="33"/>
    </row>
    <row r="36" spans="1:20" ht="90" x14ac:dyDescent="0.25">
      <c r="A36" s="39" t="s">
        <v>150</v>
      </c>
      <c r="B36" s="29" t="s">
        <v>169</v>
      </c>
      <c r="C36" s="26" t="s">
        <v>165</v>
      </c>
      <c r="D36" s="40" t="s">
        <v>128</v>
      </c>
      <c r="E36" s="27" t="s">
        <v>203</v>
      </c>
      <c r="F36" s="41"/>
      <c r="G36" s="44">
        <v>80.796959999999999</v>
      </c>
      <c r="H36" s="46"/>
      <c r="I36" s="44"/>
      <c r="J36" s="44"/>
      <c r="K36" s="44">
        <v>80.792529999999999</v>
      </c>
      <c r="L36" s="44"/>
      <c r="M36" s="44"/>
      <c r="N36" s="41"/>
      <c r="O36" s="44">
        <f t="shared" si="2"/>
        <v>80.792529999999999</v>
      </c>
      <c r="P36" s="46"/>
      <c r="Q36" s="44"/>
      <c r="R36" s="29"/>
      <c r="S36" s="30"/>
      <c r="T36" s="33"/>
    </row>
    <row r="37" spans="1:20" ht="146.25" x14ac:dyDescent="0.25">
      <c r="A37" s="39" t="s">
        <v>170</v>
      </c>
      <c r="B37" s="29" t="s">
        <v>171</v>
      </c>
      <c r="C37" s="26" t="s">
        <v>165</v>
      </c>
      <c r="D37" s="40" t="s">
        <v>128</v>
      </c>
      <c r="E37" s="27" t="s">
        <v>203</v>
      </c>
      <c r="F37" s="41"/>
      <c r="G37" s="44">
        <v>15.05837</v>
      </c>
      <c r="H37" s="46"/>
      <c r="I37" s="44"/>
      <c r="J37" s="44"/>
      <c r="K37" s="44">
        <v>15.05837</v>
      </c>
      <c r="L37" s="44"/>
      <c r="M37" s="44"/>
      <c r="N37" s="41"/>
      <c r="O37" s="44">
        <f t="shared" si="2"/>
        <v>15.05837</v>
      </c>
      <c r="P37" s="46"/>
      <c r="Q37" s="44"/>
      <c r="R37" s="29"/>
      <c r="S37" s="30"/>
      <c r="T37" s="33"/>
    </row>
    <row r="38" spans="1:20" ht="135" x14ac:dyDescent="0.25">
      <c r="A38" s="39" t="s">
        <v>172</v>
      </c>
      <c r="B38" s="29" t="s">
        <v>173</v>
      </c>
      <c r="C38" s="26" t="s">
        <v>165</v>
      </c>
      <c r="D38" s="40" t="s">
        <v>128</v>
      </c>
      <c r="E38" s="27" t="s">
        <v>203</v>
      </c>
      <c r="F38" s="41"/>
      <c r="G38" s="44">
        <v>2094.3489599999998</v>
      </c>
      <c r="H38" s="46"/>
      <c r="I38" s="44"/>
      <c r="J38" s="44"/>
      <c r="K38" s="44">
        <v>2094.3489599999998</v>
      </c>
      <c r="L38" s="44"/>
      <c r="M38" s="44"/>
      <c r="N38" s="41"/>
      <c r="O38" s="44">
        <f t="shared" si="2"/>
        <v>2094.3489599999998</v>
      </c>
      <c r="P38" s="46"/>
      <c r="Q38" s="44"/>
      <c r="R38" s="29"/>
      <c r="S38" s="30"/>
      <c r="T38" s="33"/>
    </row>
    <row r="39" spans="1:20" ht="146.25" x14ac:dyDescent="0.25">
      <c r="A39" s="39" t="s">
        <v>210</v>
      </c>
      <c r="B39" s="29" t="s">
        <v>211</v>
      </c>
      <c r="C39" s="26" t="s">
        <v>165</v>
      </c>
      <c r="D39" s="40" t="s">
        <v>128</v>
      </c>
      <c r="E39" s="27" t="s">
        <v>203</v>
      </c>
      <c r="F39" s="41"/>
      <c r="G39" s="44">
        <v>5396.37</v>
      </c>
      <c r="H39" s="46"/>
      <c r="I39" s="44"/>
      <c r="J39" s="44"/>
      <c r="K39" s="44">
        <v>5342.3963999999996</v>
      </c>
      <c r="L39" s="44"/>
      <c r="M39" s="44"/>
      <c r="N39" s="41"/>
      <c r="O39" s="44">
        <f t="shared" ref="O39" si="3">K39</f>
        <v>5342.3963999999996</v>
      </c>
      <c r="P39" s="46"/>
      <c r="Q39" s="44"/>
      <c r="R39" s="29"/>
      <c r="S39" s="30"/>
      <c r="T39" s="33"/>
    </row>
    <row r="40" spans="1:20" ht="90" x14ac:dyDescent="0.25">
      <c r="A40" s="39" t="s">
        <v>174</v>
      </c>
      <c r="B40" s="29" t="s">
        <v>175</v>
      </c>
      <c r="C40" s="26" t="s">
        <v>165</v>
      </c>
      <c r="D40" s="40" t="s">
        <v>128</v>
      </c>
      <c r="E40" s="27" t="s">
        <v>203</v>
      </c>
      <c r="F40" s="41"/>
      <c r="G40" s="53">
        <v>21506.79263</v>
      </c>
      <c r="H40" s="46"/>
      <c r="I40" s="44"/>
      <c r="J40" s="44"/>
      <c r="K40" s="53">
        <v>21416.353879999999</v>
      </c>
      <c r="L40" s="44"/>
      <c r="M40" s="44"/>
      <c r="N40" s="41"/>
      <c r="O40" s="53">
        <f t="shared" si="2"/>
        <v>21416.353879999999</v>
      </c>
      <c r="P40" s="46"/>
      <c r="Q40" s="44"/>
      <c r="R40" s="29" t="s">
        <v>213</v>
      </c>
      <c r="S40" s="30"/>
      <c r="T40" s="33"/>
    </row>
    <row r="41" spans="1:20" ht="21" x14ac:dyDescent="0.25">
      <c r="A41" s="54"/>
      <c r="B41" s="55" t="s">
        <v>176</v>
      </c>
      <c r="C41" s="29"/>
      <c r="D41" s="40"/>
      <c r="E41" s="40"/>
      <c r="F41" s="44"/>
      <c r="G41" s="56">
        <f>G31+G30+G29+G40</f>
        <v>200457.18269999998</v>
      </c>
      <c r="H41" s="57"/>
      <c r="I41" s="57"/>
      <c r="J41" s="57"/>
      <c r="K41" s="56">
        <f>K31+K30+K29+K40</f>
        <v>199454.98960999999</v>
      </c>
      <c r="L41" s="57"/>
      <c r="M41" s="56">
        <f>M31+M30+M29+M40</f>
        <v>7560</v>
      </c>
      <c r="N41" s="57"/>
      <c r="O41" s="56">
        <f>O31+O30+O29+O40</f>
        <v>199454.98960999999</v>
      </c>
      <c r="P41" s="44"/>
      <c r="Q41" s="56">
        <f>Q31+Q30+Q29+Q40</f>
        <v>7560</v>
      </c>
      <c r="R41" s="36" t="s">
        <v>218</v>
      </c>
      <c r="S41" s="30"/>
      <c r="T41" s="33"/>
    </row>
    <row r="42" spans="1:20" x14ac:dyDescent="0.25">
      <c r="A42" s="71" t="s">
        <v>177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  <c r="S42" s="30"/>
      <c r="T42" s="33"/>
    </row>
    <row r="43" spans="1:20" ht="78.75" x14ac:dyDescent="0.25">
      <c r="A43" s="54" t="s">
        <v>178</v>
      </c>
      <c r="B43" s="29" t="s">
        <v>179</v>
      </c>
      <c r="C43" s="29" t="s">
        <v>132</v>
      </c>
      <c r="D43" s="40" t="s">
        <v>128</v>
      </c>
      <c r="E43" s="27" t="s">
        <v>203</v>
      </c>
      <c r="F43" s="44">
        <v>10000</v>
      </c>
      <c r="G43" s="44">
        <v>56000</v>
      </c>
      <c r="H43" s="44"/>
      <c r="I43" s="44"/>
      <c r="J43" s="44">
        <v>9999.32</v>
      </c>
      <c r="K43" s="44">
        <v>55998.680209999999</v>
      </c>
      <c r="L43" s="44"/>
      <c r="M43" s="44"/>
      <c r="N43" s="44">
        <f>J43</f>
        <v>9999.32</v>
      </c>
      <c r="O43" s="44">
        <f>K43</f>
        <v>55998.680209999999</v>
      </c>
      <c r="P43" s="44"/>
      <c r="Q43" s="44"/>
      <c r="R43" s="29" t="s">
        <v>214</v>
      </c>
      <c r="S43" s="30"/>
      <c r="T43" s="33"/>
    </row>
    <row r="44" spans="1:20" ht="112.5" x14ac:dyDescent="0.25">
      <c r="A44" s="54" t="s">
        <v>180</v>
      </c>
      <c r="B44" s="29" t="s">
        <v>181</v>
      </c>
      <c r="C44" s="29" t="s">
        <v>132</v>
      </c>
      <c r="D44" s="40" t="s">
        <v>128</v>
      </c>
      <c r="E44" s="27" t="s">
        <v>203</v>
      </c>
      <c r="F44" s="44"/>
      <c r="G44" s="44">
        <v>1000</v>
      </c>
      <c r="H44" s="44"/>
      <c r="I44" s="44"/>
      <c r="J44" s="44"/>
      <c r="K44" s="44">
        <f>199+796</f>
        <v>995</v>
      </c>
      <c r="L44" s="44"/>
      <c r="M44" s="44"/>
      <c r="N44" s="44"/>
      <c r="O44" s="44">
        <f>K44</f>
        <v>995</v>
      </c>
      <c r="P44" s="44"/>
      <c r="Q44" s="44"/>
      <c r="R44" s="29" t="s">
        <v>215</v>
      </c>
      <c r="S44" s="30"/>
      <c r="T44" s="33"/>
    </row>
    <row r="45" spans="1:20" ht="56.25" x14ac:dyDescent="0.25">
      <c r="A45" s="25" t="s">
        <v>182</v>
      </c>
      <c r="B45" s="26" t="s">
        <v>183</v>
      </c>
      <c r="C45" s="26" t="s">
        <v>158</v>
      </c>
      <c r="D45" s="27" t="s">
        <v>128</v>
      </c>
      <c r="E45" s="27" t="s">
        <v>203</v>
      </c>
      <c r="F45" s="28">
        <v>10000</v>
      </c>
      <c r="G45" s="28">
        <v>27573.171399999999</v>
      </c>
      <c r="H45" s="28"/>
      <c r="I45" s="28"/>
      <c r="J45" s="28">
        <v>9999.2999999999993</v>
      </c>
      <c r="K45" s="28">
        <v>26814.079839999999</v>
      </c>
      <c r="L45" s="28"/>
      <c r="M45" s="28"/>
      <c r="N45" s="28">
        <f>J45</f>
        <v>9999.2999999999993</v>
      </c>
      <c r="O45" s="28">
        <f>K45</f>
        <v>26814.079839999999</v>
      </c>
      <c r="P45" s="28"/>
      <c r="Q45" s="28"/>
      <c r="R45" s="29" t="s">
        <v>216</v>
      </c>
      <c r="S45" s="30"/>
      <c r="T45" s="62"/>
    </row>
    <row r="46" spans="1:20" ht="101.25" x14ac:dyDescent="0.25">
      <c r="A46" s="25" t="s">
        <v>184</v>
      </c>
      <c r="B46" s="26" t="s">
        <v>185</v>
      </c>
      <c r="C46" s="26" t="s">
        <v>132</v>
      </c>
      <c r="D46" s="27" t="s">
        <v>128</v>
      </c>
      <c r="E46" s="27" t="s">
        <v>203</v>
      </c>
      <c r="F46" s="28"/>
      <c r="G46" s="28">
        <v>792</v>
      </c>
      <c r="H46" s="28"/>
      <c r="I46" s="28"/>
      <c r="J46" s="28"/>
      <c r="K46" s="28">
        <v>792</v>
      </c>
      <c r="L46" s="28"/>
      <c r="M46" s="28"/>
      <c r="N46" s="28"/>
      <c r="O46" s="28">
        <f>K46</f>
        <v>792</v>
      </c>
      <c r="P46" s="28"/>
      <c r="Q46" s="28"/>
      <c r="R46" s="29" t="s">
        <v>205</v>
      </c>
      <c r="S46" s="30"/>
      <c r="T46" s="33"/>
    </row>
    <row r="47" spans="1:20" ht="21" x14ac:dyDescent="0.25">
      <c r="A47" s="25"/>
      <c r="B47" s="34" t="s">
        <v>186</v>
      </c>
      <c r="C47" s="26"/>
      <c r="D47" s="27"/>
      <c r="E47" s="27"/>
      <c r="F47" s="35">
        <f>F45+F43</f>
        <v>20000</v>
      </c>
      <c r="G47" s="35">
        <f>SUM(G43:G46)</f>
        <v>85365.171399999992</v>
      </c>
      <c r="H47" s="35"/>
      <c r="I47" s="35"/>
      <c r="J47" s="35">
        <f>J45+J43</f>
        <v>19998.62</v>
      </c>
      <c r="K47" s="35">
        <f>SUM(K43:K46)</f>
        <v>84599.760049999997</v>
      </c>
      <c r="L47" s="35"/>
      <c r="M47" s="35"/>
      <c r="N47" s="35">
        <f>N45+N43</f>
        <v>19998.62</v>
      </c>
      <c r="O47" s="35">
        <f>SUM(O43:O46)</f>
        <v>84599.760049999997</v>
      </c>
      <c r="P47" s="28"/>
      <c r="Q47" s="28"/>
      <c r="R47" s="58" t="s">
        <v>217</v>
      </c>
      <c r="S47" s="30"/>
      <c r="T47" s="33"/>
    </row>
    <row r="48" spans="1:20" x14ac:dyDescent="0.25">
      <c r="A48" s="68" t="s">
        <v>187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30"/>
      <c r="T48" s="33"/>
    </row>
    <row r="49" spans="1:22" ht="135" x14ac:dyDescent="0.25">
      <c r="A49" s="25" t="s">
        <v>188</v>
      </c>
      <c r="B49" s="26" t="s">
        <v>189</v>
      </c>
      <c r="C49" s="26" t="s">
        <v>219</v>
      </c>
      <c r="D49" s="27" t="s">
        <v>128</v>
      </c>
      <c r="E49" s="27" t="s">
        <v>203</v>
      </c>
      <c r="F49" s="28">
        <v>10000</v>
      </c>
      <c r="G49" s="28">
        <v>3000</v>
      </c>
      <c r="H49" s="28"/>
      <c r="I49" s="28"/>
      <c r="J49" s="28">
        <v>9993.0069999999996</v>
      </c>
      <c r="K49" s="28">
        <v>2997.90209</v>
      </c>
      <c r="L49" s="28"/>
      <c r="M49" s="28"/>
      <c r="N49" s="28">
        <f>J49</f>
        <v>9993.0069999999996</v>
      </c>
      <c r="O49" s="28">
        <f>K49</f>
        <v>2997.90209</v>
      </c>
      <c r="P49" s="28"/>
      <c r="Q49" s="28"/>
      <c r="R49" s="29" t="s">
        <v>220</v>
      </c>
      <c r="S49" s="62"/>
      <c r="T49" s="30"/>
      <c r="U49" s="30"/>
    </row>
    <row r="50" spans="1:22" ht="135" x14ac:dyDescent="0.25">
      <c r="A50" s="25" t="s">
        <v>190</v>
      </c>
      <c r="B50" s="26" t="s">
        <v>191</v>
      </c>
      <c r="C50" s="26" t="s">
        <v>219</v>
      </c>
      <c r="D50" s="27" t="s">
        <v>128</v>
      </c>
      <c r="E50" s="27" t="s">
        <v>203</v>
      </c>
      <c r="F50" s="28"/>
      <c r="G50" s="28">
        <v>0</v>
      </c>
      <c r="H50" s="28"/>
      <c r="I50" s="28">
        <v>6055.5</v>
      </c>
      <c r="J50" s="28"/>
      <c r="K50" s="28" t="s">
        <v>44</v>
      </c>
      <c r="L50" s="28"/>
      <c r="M50" s="44">
        <f>I50</f>
        <v>6055.5</v>
      </c>
      <c r="N50" s="28"/>
      <c r="O50" s="28"/>
      <c r="P50" s="28"/>
      <c r="Q50" s="44">
        <f>M50</f>
        <v>6055.5</v>
      </c>
      <c r="R50" s="29" t="s">
        <v>205</v>
      </c>
      <c r="S50" s="30"/>
      <c r="T50" s="30"/>
      <c r="U50" s="30"/>
      <c r="V50" s="33"/>
    </row>
    <row r="51" spans="1:22" ht="21" x14ac:dyDescent="0.25">
      <c r="A51" s="25"/>
      <c r="B51" s="34" t="s">
        <v>192</v>
      </c>
      <c r="C51" s="26"/>
      <c r="D51" s="27"/>
      <c r="E51" s="27"/>
      <c r="F51" s="35">
        <f>SUM(F49:F50)</f>
        <v>10000</v>
      </c>
      <c r="G51" s="35">
        <f>SUM(G49:G50)</f>
        <v>3000</v>
      </c>
      <c r="H51" s="35"/>
      <c r="I51" s="35">
        <f>SUM(I49:I50)</f>
        <v>6055.5</v>
      </c>
      <c r="J51" s="35">
        <f>SUM(J49:J50)</f>
        <v>9993.0069999999996</v>
      </c>
      <c r="K51" s="35">
        <f>SUM(K49:K50)</f>
        <v>2997.90209</v>
      </c>
      <c r="L51" s="35"/>
      <c r="M51" s="35">
        <f>SUM(M49:M50)</f>
        <v>6055.5</v>
      </c>
      <c r="N51" s="35">
        <f>SUM(N49:N50)</f>
        <v>9993.0069999999996</v>
      </c>
      <c r="O51" s="35">
        <f>SUM(O49:O50)</f>
        <v>2997.90209</v>
      </c>
      <c r="P51" s="35"/>
      <c r="Q51" s="35">
        <f>SUM(Q49:Q50)</f>
        <v>6055.5</v>
      </c>
      <c r="R51" s="58" t="s">
        <v>221</v>
      </c>
      <c r="S51" s="30"/>
      <c r="T51" s="33"/>
    </row>
    <row r="52" spans="1:22" ht="29.25" customHeight="1" x14ac:dyDescent="0.25">
      <c r="A52" s="68" t="s">
        <v>193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  <c r="S52" s="30"/>
      <c r="T52" s="33"/>
    </row>
    <row r="53" spans="1:22" ht="146.25" x14ac:dyDescent="0.25">
      <c r="A53" s="25" t="s">
        <v>195</v>
      </c>
      <c r="B53" s="26" t="s">
        <v>196</v>
      </c>
      <c r="C53" s="26" t="s">
        <v>194</v>
      </c>
      <c r="D53" s="27" t="s">
        <v>197</v>
      </c>
      <c r="E53" s="27" t="s">
        <v>129</v>
      </c>
      <c r="F53" s="28"/>
      <c r="G53" s="28">
        <v>10300</v>
      </c>
      <c r="H53" s="28"/>
      <c r="I53" s="28"/>
      <c r="J53" s="28"/>
      <c r="K53" s="28">
        <v>10300</v>
      </c>
      <c r="L53" s="28"/>
      <c r="M53" s="28"/>
      <c r="N53" s="28"/>
      <c r="O53" s="28">
        <f>K53</f>
        <v>10300</v>
      </c>
      <c r="P53" s="28"/>
      <c r="Q53" s="28"/>
      <c r="R53" s="29" t="s">
        <v>205</v>
      </c>
      <c r="S53" s="30"/>
      <c r="T53" s="33"/>
    </row>
    <row r="54" spans="1:22" ht="160.5" customHeight="1" x14ac:dyDescent="0.25">
      <c r="A54" s="25" t="s">
        <v>198</v>
      </c>
      <c r="B54" s="26" t="s">
        <v>199</v>
      </c>
      <c r="C54" s="26" t="s">
        <v>194</v>
      </c>
      <c r="D54" s="27" t="s">
        <v>197</v>
      </c>
      <c r="E54" s="27" t="s">
        <v>129</v>
      </c>
      <c r="F54" s="28"/>
      <c r="G54" s="28">
        <v>3300</v>
      </c>
      <c r="H54" s="28"/>
      <c r="I54" s="28"/>
      <c r="J54" s="28"/>
      <c r="K54" s="28">
        <v>3300</v>
      </c>
      <c r="L54" s="28"/>
      <c r="M54" s="28"/>
      <c r="N54" s="28"/>
      <c r="O54" s="28">
        <f>K54</f>
        <v>3300</v>
      </c>
      <c r="P54" s="28"/>
      <c r="Q54" s="28"/>
      <c r="R54" s="29" t="s">
        <v>205</v>
      </c>
      <c r="S54" s="30"/>
      <c r="T54" s="33"/>
    </row>
    <row r="55" spans="1:22" ht="21" x14ac:dyDescent="0.25">
      <c r="A55" s="25"/>
      <c r="B55" s="34" t="s">
        <v>200</v>
      </c>
      <c r="C55" s="26"/>
      <c r="D55" s="27"/>
      <c r="E55" s="27"/>
      <c r="F55" s="28"/>
      <c r="G55" s="35">
        <f>SUM(G53:G54)</f>
        <v>13600</v>
      </c>
      <c r="H55" s="35"/>
      <c r="I55" s="35"/>
      <c r="J55" s="35"/>
      <c r="K55" s="35">
        <f>SUM(K53:K54)</f>
        <v>13600</v>
      </c>
      <c r="L55" s="35"/>
      <c r="M55" s="35"/>
      <c r="N55" s="35"/>
      <c r="O55" s="35">
        <f>SUM(O53:O54)</f>
        <v>13600</v>
      </c>
      <c r="P55" s="28"/>
      <c r="Q55" s="28"/>
      <c r="R55" s="58" t="s">
        <v>221</v>
      </c>
    </row>
    <row r="56" spans="1:22" ht="31.5" x14ac:dyDescent="0.25">
      <c r="A56" s="25"/>
      <c r="B56" s="34" t="s">
        <v>201</v>
      </c>
      <c r="C56" s="26"/>
      <c r="D56" s="27"/>
      <c r="E56" s="27"/>
      <c r="F56" s="35">
        <f>F55+F51+F47+F41+F27</f>
        <v>30000</v>
      </c>
      <c r="G56" s="35">
        <f>G55+G51+G47+G41+G27</f>
        <v>453716.70445000002</v>
      </c>
      <c r="H56" s="35"/>
      <c r="I56" s="35">
        <f>I55+I51+I47+I41+I27</f>
        <v>6055.5</v>
      </c>
      <c r="J56" s="35">
        <f>J55+J51+J47+J41+J27</f>
        <v>29991.627</v>
      </c>
      <c r="K56" s="35">
        <f>K55+K51+K47+K41+K27</f>
        <v>451794.87052999996</v>
      </c>
      <c r="L56" s="35"/>
      <c r="M56" s="35">
        <f>M55+M51+M47+M41+M27</f>
        <v>13615.5</v>
      </c>
      <c r="N56" s="35">
        <f>N55+N51+N47+N41+N27</f>
        <v>29991.627</v>
      </c>
      <c r="O56" s="35">
        <f>O55+O51+O47+O41+O27</f>
        <v>451794.87052999996</v>
      </c>
      <c r="P56" s="28"/>
      <c r="Q56" s="35">
        <f>Q55+Q51+Q47+Q41+Q27</f>
        <v>13615.5</v>
      </c>
      <c r="R56" s="63" t="s">
        <v>222</v>
      </c>
    </row>
    <row r="57" spans="1:22" hidden="1" x14ac:dyDescent="0.25">
      <c r="F57" s="30">
        <f>SUM(F56:I56)</f>
        <v>489772.20445000002</v>
      </c>
      <c r="N57" s="30">
        <f>SUM(N56:Q56)</f>
        <v>495401.99752999994</v>
      </c>
    </row>
    <row r="58" spans="1:22" hidden="1" x14ac:dyDescent="0.25">
      <c r="N58" s="33">
        <f>N56/N57</f>
        <v>6.0539979954731218E-2</v>
      </c>
      <c r="O58" s="33">
        <f>O56/N57</f>
        <v>0.91197627943080861</v>
      </c>
      <c r="P58" s="33"/>
      <c r="Q58" s="33">
        <f>Q56/N57</f>
        <v>2.748374061446026E-2</v>
      </c>
    </row>
    <row r="59" spans="1:22" hidden="1" x14ac:dyDescent="0.25">
      <c r="O59">
        <f>O56/G56</f>
        <v>0.99576424253030371</v>
      </c>
    </row>
    <row r="60" spans="1:22" hidden="1" x14ac:dyDescent="0.25">
      <c r="F60" s="30">
        <f>SUM(F56:I56)</f>
        <v>489772.20445000002</v>
      </c>
      <c r="J60" s="30">
        <f>SUM(J56:M59)</f>
        <v>495401.99752999994</v>
      </c>
    </row>
    <row r="61" spans="1:22" hidden="1" x14ac:dyDescent="0.25">
      <c r="J61">
        <f>J56/J60</f>
        <v>6.0539979954731218E-2</v>
      </c>
      <c r="K61">
        <f>K56/J60</f>
        <v>0.91197627943080861</v>
      </c>
      <c r="M61">
        <f>M56/J60</f>
        <v>2.748374061446026E-2</v>
      </c>
    </row>
    <row r="62" spans="1:22" hidden="1" x14ac:dyDescent="0.25">
      <c r="J62">
        <f>J60/F60</f>
        <v>1.0114947173989222</v>
      </c>
    </row>
  </sheetData>
  <mergeCells count="32">
    <mergeCell ref="A28:R28"/>
    <mergeCell ref="A42:R42"/>
    <mergeCell ref="A48:R48"/>
    <mergeCell ref="A52:R52"/>
    <mergeCell ref="M10:M12"/>
    <mergeCell ref="N10:N12"/>
    <mergeCell ref="O10:O12"/>
    <mergeCell ref="P10:P12"/>
    <mergeCell ref="Q10:Q12"/>
    <mergeCell ref="A14:R14"/>
    <mergeCell ref="A8:A12"/>
    <mergeCell ref="B8:B12"/>
    <mergeCell ref="C8:C12"/>
    <mergeCell ref="D8:D12"/>
    <mergeCell ref="E8:E12"/>
    <mergeCell ref="J8:M9"/>
    <mergeCell ref="N8:Q9"/>
    <mergeCell ref="R8:R12"/>
    <mergeCell ref="F10:F12"/>
    <mergeCell ref="G10:G12"/>
    <mergeCell ref="H10:H12"/>
    <mergeCell ref="I10:I12"/>
    <mergeCell ref="J10:J12"/>
    <mergeCell ref="K10:K12"/>
    <mergeCell ref="L10:L12"/>
    <mergeCell ref="F8:I9"/>
    <mergeCell ref="A6:R6"/>
    <mergeCell ref="B1:R1"/>
    <mergeCell ref="B2:R2"/>
    <mergeCell ref="B3:R3"/>
    <mergeCell ref="A4:R4"/>
    <mergeCell ref="A5:R5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pane ySplit="6" topLeftCell="A7" activePane="bottomLeft" state="frozenSplit"/>
      <selection activeCell="E34" sqref="E34"/>
      <selection pane="bottomLeft" activeCell="A2" sqref="A2:H2"/>
    </sheetView>
  </sheetViews>
  <sheetFormatPr defaultRowHeight="15" x14ac:dyDescent="0.25"/>
  <cols>
    <col min="1" max="1" width="7.5703125" customWidth="1"/>
    <col min="2" max="2" width="54.42578125" customWidth="1"/>
    <col min="3" max="4" width="11" customWidth="1"/>
    <col min="5" max="5" width="13.5703125" customWidth="1"/>
    <col min="7" max="7" width="16.7109375" customWidth="1"/>
    <col min="8" max="8" width="10.28515625" customWidth="1"/>
  </cols>
  <sheetData>
    <row r="1" spans="1:9" x14ac:dyDescent="0.25">
      <c r="A1" s="75" t="s">
        <v>80</v>
      </c>
      <c r="B1" s="75"/>
      <c r="C1" s="75"/>
      <c r="D1" s="75"/>
      <c r="E1" s="75"/>
      <c r="F1" s="75"/>
      <c r="G1" s="75"/>
      <c r="H1" s="75"/>
    </row>
    <row r="2" spans="1:9" x14ac:dyDescent="0.25">
      <c r="A2" s="75" t="s">
        <v>81</v>
      </c>
      <c r="B2" s="75"/>
      <c r="C2" s="75"/>
      <c r="D2" s="75"/>
      <c r="E2" s="75"/>
      <c r="F2" s="75"/>
      <c r="G2" s="75"/>
      <c r="H2" s="75"/>
    </row>
    <row r="4" spans="1:9" ht="45" customHeight="1" x14ac:dyDescent="0.25">
      <c r="A4" s="74" t="s">
        <v>70</v>
      </c>
      <c r="B4" s="74" t="s">
        <v>71</v>
      </c>
      <c r="C4" s="74" t="s">
        <v>72</v>
      </c>
      <c r="D4" s="76" t="s">
        <v>82</v>
      </c>
      <c r="E4" s="76"/>
      <c r="F4" s="76"/>
      <c r="G4" s="74" t="s">
        <v>83</v>
      </c>
      <c r="H4" s="74" t="s">
        <v>84</v>
      </c>
    </row>
    <row r="5" spans="1:9" x14ac:dyDescent="0.25">
      <c r="A5" s="74"/>
      <c r="B5" s="74"/>
      <c r="C5" s="74"/>
      <c r="D5" s="76" t="s">
        <v>88</v>
      </c>
      <c r="E5" s="77" t="s">
        <v>87</v>
      </c>
      <c r="F5" s="77"/>
      <c r="G5" s="74"/>
      <c r="H5" s="74"/>
    </row>
    <row r="6" spans="1:9" ht="35.25" customHeight="1" x14ac:dyDescent="0.25">
      <c r="A6" s="74"/>
      <c r="B6" s="74"/>
      <c r="C6" s="74"/>
      <c r="D6" s="76"/>
      <c r="E6" s="9" t="s">
        <v>85</v>
      </c>
      <c r="F6" s="9" t="s">
        <v>86</v>
      </c>
      <c r="G6" s="74"/>
      <c r="H6" s="74"/>
    </row>
    <row r="7" spans="1:9" s="11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14.75" customHeight="1" x14ac:dyDescent="0.25">
      <c r="A8" s="1"/>
      <c r="B8" s="1" t="s">
        <v>0</v>
      </c>
      <c r="C8" s="2" t="s">
        <v>1</v>
      </c>
      <c r="D8" s="4">
        <v>0.42499999999999999</v>
      </c>
      <c r="E8" s="4">
        <v>0.5</v>
      </c>
      <c r="F8" s="4">
        <v>0.5</v>
      </c>
      <c r="G8" s="6"/>
      <c r="H8" s="6"/>
    </row>
    <row r="9" spans="1:9" ht="25.5" x14ac:dyDescent="0.25">
      <c r="A9" s="8" t="s">
        <v>89</v>
      </c>
      <c r="B9" s="1" t="s">
        <v>90</v>
      </c>
      <c r="C9" s="2"/>
      <c r="D9" s="4"/>
      <c r="E9" s="4"/>
      <c r="F9" s="4"/>
      <c r="G9" s="6"/>
      <c r="H9" s="12">
        <v>0.17</v>
      </c>
    </row>
    <row r="10" spans="1:9" ht="51" x14ac:dyDescent="0.25">
      <c r="A10" s="1" t="s">
        <v>2</v>
      </c>
      <c r="B10" s="1" t="s">
        <v>3</v>
      </c>
      <c r="C10" s="2" t="s">
        <v>4</v>
      </c>
      <c r="D10" s="14">
        <v>5</v>
      </c>
      <c r="E10" s="14">
        <v>8</v>
      </c>
      <c r="F10" s="14">
        <v>8</v>
      </c>
      <c r="G10" s="6"/>
      <c r="H10" s="2">
        <v>0.2</v>
      </c>
      <c r="I10" s="5"/>
    </row>
    <row r="11" spans="1:9" ht="38.25" x14ac:dyDescent="0.25">
      <c r="A11" s="1" t="s">
        <v>5</v>
      </c>
      <c r="B11" s="1" t="s">
        <v>6</v>
      </c>
      <c r="C11" s="2" t="s">
        <v>4</v>
      </c>
      <c r="D11" s="2">
        <v>55</v>
      </c>
      <c r="E11" s="2">
        <v>60</v>
      </c>
      <c r="F11" s="16">
        <v>61</v>
      </c>
      <c r="G11" s="6"/>
      <c r="H11" s="2">
        <v>0.2</v>
      </c>
    </row>
    <row r="12" spans="1:9" ht="63.75" customHeight="1" x14ac:dyDescent="0.25">
      <c r="A12" s="1" t="s">
        <v>7</v>
      </c>
      <c r="B12" s="1" t="s">
        <v>8</v>
      </c>
      <c r="C12" s="2" t="s">
        <v>4</v>
      </c>
      <c r="D12" s="2">
        <v>50</v>
      </c>
      <c r="E12" s="18">
        <v>65</v>
      </c>
      <c r="F12" s="18">
        <v>65</v>
      </c>
      <c r="G12" s="6"/>
      <c r="H12" s="2">
        <v>0.05</v>
      </c>
    </row>
    <row r="13" spans="1:9" ht="89.25" customHeight="1" x14ac:dyDescent="0.25">
      <c r="A13" s="1" t="s">
        <v>9</v>
      </c>
      <c r="B13" s="1" t="s">
        <v>10</v>
      </c>
      <c r="C13" s="2" t="s">
        <v>4</v>
      </c>
      <c r="D13" s="2" t="s">
        <v>44</v>
      </c>
      <c r="E13" s="18">
        <v>5</v>
      </c>
      <c r="F13" s="18">
        <v>5</v>
      </c>
      <c r="G13" s="6"/>
      <c r="H13" s="2">
        <v>0.05</v>
      </c>
    </row>
    <row r="14" spans="1:9" ht="51" x14ac:dyDescent="0.25">
      <c r="A14" s="1" t="s">
        <v>11</v>
      </c>
      <c r="B14" s="1" t="s">
        <v>12</v>
      </c>
      <c r="C14" s="2" t="s">
        <v>4</v>
      </c>
      <c r="D14" s="2">
        <v>40</v>
      </c>
      <c r="E14" s="18">
        <v>40</v>
      </c>
      <c r="F14" s="18">
        <v>40</v>
      </c>
      <c r="G14" s="6"/>
      <c r="H14" s="2">
        <v>0.05</v>
      </c>
    </row>
    <row r="15" spans="1:9" ht="25.5" x14ac:dyDescent="0.25">
      <c r="A15" s="1" t="s">
        <v>13</v>
      </c>
      <c r="B15" s="1" t="s">
        <v>14</v>
      </c>
      <c r="C15" s="2" t="s">
        <v>4</v>
      </c>
      <c r="D15" s="2">
        <v>12</v>
      </c>
      <c r="E15" s="18">
        <v>17</v>
      </c>
      <c r="F15" s="18">
        <v>17</v>
      </c>
      <c r="G15" s="6"/>
      <c r="H15" s="2">
        <v>0.05</v>
      </c>
    </row>
    <row r="16" spans="1:9" ht="25.5" x14ac:dyDescent="0.25">
      <c r="A16" s="1" t="s">
        <v>15</v>
      </c>
      <c r="B16" s="1" t="s">
        <v>16</v>
      </c>
      <c r="C16" s="2" t="s">
        <v>4</v>
      </c>
      <c r="D16" s="2">
        <v>95</v>
      </c>
      <c r="E16" s="2">
        <v>95</v>
      </c>
      <c r="F16" s="19">
        <v>95</v>
      </c>
      <c r="G16" s="6"/>
      <c r="H16" s="2">
        <v>2.9000000000000001E-2</v>
      </c>
    </row>
    <row r="17" spans="1:9" ht="25.5" x14ac:dyDescent="0.25">
      <c r="A17" s="1" t="s">
        <v>17</v>
      </c>
      <c r="B17" s="1" t="s">
        <v>18</v>
      </c>
      <c r="C17" s="2" t="s">
        <v>19</v>
      </c>
      <c r="D17" s="2" t="s">
        <v>44</v>
      </c>
      <c r="E17" s="2">
        <v>10</v>
      </c>
      <c r="F17" s="19">
        <v>10</v>
      </c>
      <c r="G17" s="6"/>
      <c r="H17" s="2">
        <v>2.8000000000000001E-2</v>
      </c>
    </row>
    <row r="18" spans="1:9" ht="25.5" x14ac:dyDescent="0.25">
      <c r="A18" s="1" t="s">
        <v>20</v>
      </c>
      <c r="B18" s="1" t="s">
        <v>21</v>
      </c>
      <c r="C18" s="2" t="s">
        <v>4</v>
      </c>
      <c r="D18" s="2">
        <v>90</v>
      </c>
      <c r="E18" s="2">
        <v>90</v>
      </c>
      <c r="F18" s="19">
        <v>90</v>
      </c>
      <c r="G18" s="6"/>
      <c r="H18" s="2">
        <v>2.9000000000000001E-2</v>
      </c>
    </row>
    <row r="19" spans="1:9" ht="25.5" x14ac:dyDescent="0.25">
      <c r="A19" s="1" t="s">
        <v>22</v>
      </c>
      <c r="B19" s="1" t="s">
        <v>23</v>
      </c>
      <c r="C19" s="2" t="s">
        <v>19</v>
      </c>
      <c r="D19" s="2">
        <v>9</v>
      </c>
      <c r="E19" s="2">
        <v>15</v>
      </c>
      <c r="F19" s="19">
        <v>15</v>
      </c>
      <c r="G19" s="6"/>
      <c r="H19" s="2">
        <v>2.8000000000000001E-2</v>
      </c>
    </row>
    <row r="20" spans="1:9" ht="38.25" x14ac:dyDescent="0.25">
      <c r="A20" s="1" t="s">
        <v>24</v>
      </c>
      <c r="B20" s="1" t="s">
        <v>25</v>
      </c>
      <c r="C20" s="2" t="s">
        <v>4</v>
      </c>
      <c r="D20" s="2">
        <v>100</v>
      </c>
      <c r="E20" s="2">
        <v>100</v>
      </c>
      <c r="F20" s="19">
        <v>100</v>
      </c>
      <c r="G20" s="6"/>
      <c r="H20" s="2">
        <v>2.8000000000000001E-2</v>
      </c>
    </row>
    <row r="21" spans="1:9" ht="51" x14ac:dyDescent="0.25">
      <c r="A21" s="1" t="s">
        <v>26</v>
      </c>
      <c r="B21" s="1" t="s">
        <v>27</v>
      </c>
      <c r="C21" s="2" t="s">
        <v>4</v>
      </c>
      <c r="D21" s="2">
        <v>100</v>
      </c>
      <c r="E21" s="2">
        <v>100</v>
      </c>
      <c r="F21" s="19">
        <v>100</v>
      </c>
      <c r="G21" s="6"/>
      <c r="H21" s="2">
        <v>2.9000000000000001E-2</v>
      </c>
    </row>
    <row r="22" spans="1:9" ht="38.25" x14ac:dyDescent="0.25">
      <c r="A22" s="1" t="s">
        <v>28</v>
      </c>
      <c r="B22" s="1" t="s">
        <v>29</v>
      </c>
      <c r="C22" s="2" t="s">
        <v>4</v>
      </c>
      <c r="D22" s="2">
        <v>100</v>
      </c>
      <c r="E22" s="2">
        <v>100</v>
      </c>
      <c r="F22" s="19">
        <v>100</v>
      </c>
      <c r="G22" s="6"/>
      <c r="H22" s="2">
        <v>2.9000000000000001E-2</v>
      </c>
    </row>
    <row r="23" spans="1:9" ht="38.25" x14ac:dyDescent="0.25">
      <c r="A23" s="1" t="s">
        <v>30</v>
      </c>
      <c r="B23" s="1" t="s">
        <v>31</v>
      </c>
      <c r="C23" s="2" t="s">
        <v>4</v>
      </c>
      <c r="D23" s="2">
        <v>100</v>
      </c>
      <c r="E23" s="2">
        <v>100</v>
      </c>
      <c r="F23" s="19">
        <v>100</v>
      </c>
      <c r="G23" s="6"/>
      <c r="H23" s="2">
        <v>0.2</v>
      </c>
    </row>
    <row r="24" spans="1:9" ht="25.5" x14ac:dyDescent="0.25">
      <c r="A24" s="8" t="s">
        <v>91</v>
      </c>
      <c r="B24" s="1" t="s">
        <v>92</v>
      </c>
      <c r="C24" s="12"/>
      <c r="E24" s="2"/>
      <c r="F24" s="14"/>
      <c r="G24" s="6"/>
      <c r="H24" s="12">
        <v>0.16600000000000001</v>
      </c>
    </row>
    <row r="25" spans="1:9" ht="38.25" x14ac:dyDescent="0.25">
      <c r="A25" s="1" t="s">
        <v>32</v>
      </c>
      <c r="B25" s="1" t="s">
        <v>33</v>
      </c>
      <c r="C25" s="2" t="s">
        <v>4</v>
      </c>
      <c r="D25" s="7">
        <v>25</v>
      </c>
      <c r="E25" s="7">
        <v>50</v>
      </c>
      <c r="F25" s="14">
        <v>50</v>
      </c>
      <c r="G25" s="6"/>
      <c r="H25" s="2">
        <v>0.125</v>
      </c>
    </row>
    <row r="26" spans="1:9" ht="38.25" x14ac:dyDescent="0.25">
      <c r="A26" s="1" t="s">
        <v>34</v>
      </c>
      <c r="B26" s="1" t="s">
        <v>35</v>
      </c>
      <c r="C26" s="2" t="s">
        <v>4</v>
      </c>
      <c r="D26" s="7">
        <v>25</v>
      </c>
      <c r="E26" s="7">
        <v>50</v>
      </c>
      <c r="F26" s="14">
        <v>50</v>
      </c>
      <c r="G26" s="6"/>
      <c r="H26" s="2">
        <v>0.125</v>
      </c>
    </row>
    <row r="27" spans="1:9" ht="38.25" x14ac:dyDescent="0.25">
      <c r="A27" s="1" t="s">
        <v>36</v>
      </c>
      <c r="B27" s="1" t="s">
        <v>37</v>
      </c>
      <c r="C27" s="2" t="s">
        <v>4</v>
      </c>
      <c r="D27" s="7">
        <v>25</v>
      </c>
      <c r="E27" s="7">
        <v>50</v>
      </c>
      <c r="F27" s="14">
        <v>50</v>
      </c>
      <c r="G27" s="6"/>
      <c r="H27" s="2">
        <v>0.25</v>
      </c>
    </row>
    <row r="28" spans="1:9" ht="25.5" x14ac:dyDescent="0.25">
      <c r="A28" s="1" t="s">
        <v>38</v>
      </c>
      <c r="B28" s="1" t="s">
        <v>39</v>
      </c>
      <c r="C28" s="2" t="s">
        <v>40</v>
      </c>
      <c r="D28" s="15">
        <v>51</v>
      </c>
      <c r="E28" s="2">
        <v>38</v>
      </c>
      <c r="F28" s="15">
        <v>38</v>
      </c>
      <c r="G28" s="6"/>
      <c r="H28" s="2">
        <v>3.125E-2</v>
      </c>
    </row>
    <row r="29" spans="1:9" ht="38.25" x14ac:dyDescent="0.25">
      <c r="A29" s="1" t="s">
        <v>41</v>
      </c>
      <c r="B29" s="1" t="s">
        <v>42</v>
      </c>
      <c r="C29" s="2" t="s">
        <v>43</v>
      </c>
      <c r="D29" s="15">
        <v>530.14</v>
      </c>
      <c r="E29" s="2" t="s">
        <v>44</v>
      </c>
      <c r="F29" s="15" t="s">
        <v>44</v>
      </c>
      <c r="G29" s="6"/>
      <c r="H29" s="6"/>
    </row>
    <row r="30" spans="1:9" ht="25.5" x14ac:dyDescent="0.25">
      <c r="A30" s="1" t="s">
        <v>45</v>
      </c>
      <c r="B30" s="1" t="s">
        <v>46</v>
      </c>
      <c r="C30" s="2" t="s">
        <v>47</v>
      </c>
      <c r="D30" s="15" t="s">
        <v>44</v>
      </c>
      <c r="E30" s="2">
        <v>100</v>
      </c>
      <c r="F30" s="15">
        <v>100</v>
      </c>
      <c r="G30" s="6"/>
      <c r="H30" s="2">
        <v>3.125E-2</v>
      </c>
    </row>
    <row r="31" spans="1:9" ht="51" x14ac:dyDescent="0.25">
      <c r="A31" s="3" t="s">
        <v>73</v>
      </c>
      <c r="B31" s="1" t="s">
        <v>48</v>
      </c>
      <c r="C31" s="2" t="s">
        <v>49</v>
      </c>
      <c r="D31" s="13" t="s">
        <v>97</v>
      </c>
      <c r="E31" s="13" t="s">
        <v>97</v>
      </c>
      <c r="F31" s="13" t="s">
        <v>97</v>
      </c>
      <c r="G31" s="6"/>
      <c r="H31" s="2">
        <v>3.125E-2</v>
      </c>
      <c r="I31" s="17"/>
    </row>
    <row r="32" spans="1:9" ht="38.25" x14ac:dyDescent="0.25">
      <c r="A32" s="1" t="s">
        <v>74</v>
      </c>
      <c r="B32" s="1" t="s">
        <v>50</v>
      </c>
      <c r="C32" s="2" t="s">
        <v>40</v>
      </c>
      <c r="D32" s="15">
        <v>46</v>
      </c>
      <c r="E32" s="2">
        <v>55</v>
      </c>
      <c r="F32" s="15">
        <v>55</v>
      </c>
      <c r="G32" s="6"/>
      <c r="H32" s="2">
        <v>3.125E-2</v>
      </c>
    </row>
    <row r="33" spans="1:8" ht="25.5" x14ac:dyDescent="0.25">
      <c r="A33" s="1" t="s">
        <v>75</v>
      </c>
      <c r="B33" s="1" t="s">
        <v>51</v>
      </c>
      <c r="C33" s="2" t="s">
        <v>40</v>
      </c>
      <c r="D33" s="15">
        <v>82</v>
      </c>
      <c r="E33" s="2">
        <v>95</v>
      </c>
      <c r="F33" s="15">
        <v>95</v>
      </c>
      <c r="G33" s="6"/>
      <c r="H33" s="2">
        <v>3.125E-2</v>
      </c>
    </row>
    <row r="34" spans="1:8" ht="25.5" x14ac:dyDescent="0.25">
      <c r="A34" s="1" t="s">
        <v>76</v>
      </c>
      <c r="B34" s="1" t="s">
        <v>52</v>
      </c>
      <c r="C34" s="2" t="s">
        <v>40</v>
      </c>
      <c r="D34" s="15" t="s">
        <v>44</v>
      </c>
      <c r="E34" s="2">
        <v>6</v>
      </c>
      <c r="F34" s="15">
        <v>6</v>
      </c>
      <c r="G34" s="6"/>
      <c r="H34" s="2">
        <v>3.125E-2</v>
      </c>
    </row>
    <row r="35" spans="1:8" ht="51" x14ac:dyDescent="0.25">
      <c r="A35" s="1" t="s">
        <v>77</v>
      </c>
      <c r="B35" s="1" t="s">
        <v>53</v>
      </c>
      <c r="C35" s="2" t="s">
        <v>40</v>
      </c>
      <c r="D35" s="15">
        <v>46</v>
      </c>
      <c r="E35" s="2">
        <v>55</v>
      </c>
      <c r="F35" s="15">
        <v>55</v>
      </c>
      <c r="G35" s="6"/>
      <c r="H35" s="2">
        <v>3.125E-2</v>
      </c>
    </row>
    <row r="36" spans="1:8" ht="51" x14ac:dyDescent="0.25">
      <c r="A36" s="1" t="s">
        <v>78</v>
      </c>
      <c r="B36" s="1" t="s">
        <v>54</v>
      </c>
      <c r="C36" s="2" t="s">
        <v>19</v>
      </c>
      <c r="D36" s="15" t="s">
        <v>44</v>
      </c>
      <c r="E36" s="2">
        <v>1</v>
      </c>
      <c r="F36" s="15">
        <v>1</v>
      </c>
      <c r="G36" s="6"/>
      <c r="H36" s="2">
        <v>3.125E-2</v>
      </c>
    </row>
    <row r="37" spans="1:8" ht="51" x14ac:dyDescent="0.25">
      <c r="A37" s="1" t="s">
        <v>55</v>
      </c>
      <c r="B37" s="1" t="s">
        <v>56</v>
      </c>
      <c r="C37" s="2" t="s">
        <v>4</v>
      </c>
      <c r="D37" s="2">
        <v>100</v>
      </c>
      <c r="E37" s="2">
        <v>100</v>
      </c>
      <c r="F37" s="14">
        <v>100</v>
      </c>
      <c r="G37" s="6"/>
      <c r="H37" s="2">
        <v>0.25</v>
      </c>
    </row>
    <row r="38" spans="1:8" ht="25.5" x14ac:dyDescent="0.25">
      <c r="A38" s="8" t="s">
        <v>93</v>
      </c>
      <c r="B38" s="1" t="s">
        <v>94</v>
      </c>
      <c r="C38" s="1"/>
      <c r="E38" s="2"/>
      <c r="F38" s="14"/>
      <c r="G38" s="6"/>
      <c r="H38" s="12">
        <v>0.16200000000000001</v>
      </c>
    </row>
    <row r="39" spans="1:8" ht="25.5" x14ac:dyDescent="0.25">
      <c r="A39" s="1" t="s">
        <v>57</v>
      </c>
      <c r="B39" s="1" t="s">
        <v>58</v>
      </c>
      <c r="C39" s="2" t="s">
        <v>4</v>
      </c>
      <c r="D39" s="2">
        <v>34.1</v>
      </c>
      <c r="E39" s="2">
        <v>40</v>
      </c>
      <c r="F39" s="14" t="s">
        <v>104</v>
      </c>
      <c r="G39" s="6"/>
      <c r="H39" s="2">
        <v>8.4000000000000005E-2</v>
      </c>
    </row>
    <row r="40" spans="1:8" ht="51" x14ac:dyDescent="0.25">
      <c r="A40" s="1" t="s">
        <v>59</v>
      </c>
      <c r="B40" s="1" t="s">
        <v>60</v>
      </c>
      <c r="C40" s="2" t="s">
        <v>4</v>
      </c>
      <c r="D40" s="2">
        <v>30</v>
      </c>
      <c r="E40" s="2">
        <v>60</v>
      </c>
      <c r="F40" s="14">
        <v>62</v>
      </c>
      <c r="G40" s="6"/>
      <c r="H40" s="2">
        <v>8.3000000000000004E-2</v>
      </c>
    </row>
    <row r="41" spans="1:8" ht="38.25" x14ac:dyDescent="0.25">
      <c r="A41" s="3" t="s">
        <v>79</v>
      </c>
      <c r="B41" s="1" t="s">
        <v>61</v>
      </c>
      <c r="C41" s="2" t="s">
        <v>4</v>
      </c>
      <c r="D41" s="2">
        <v>6</v>
      </c>
      <c r="E41" s="2">
        <v>40</v>
      </c>
      <c r="F41" s="14">
        <v>42</v>
      </c>
      <c r="G41" s="6"/>
      <c r="H41" s="2">
        <v>8.3000000000000004E-2</v>
      </c>
    </row>
    <row r="42" spans="1:8" ht="51" x14ac:dyDescent="0.25">
      <c r="A42" s="1" t="s">
        <v>62</v>
      </c>
      <c r="B42" s="1" t="s">
        <v>63</v>
      </c>
      <c r="C42" s="2" t="s">
        <v>4</v>
      </c>
      <c r="D42" s="2">
        <v>30</v>
      </c>
      <c r="E42" s="2">
        <v>40</v>
      </c>
      <c r="F42" s="14">
        <v>40</v>
      </c>
      <c r="G42" s="6"/>
      <c r="H42" s="2">
        <v>0.25</v>
      </c>
    </row>
    <row r="43" spans="1:8" ht="38.25" x14ac:dyDescent="0.25">
      <c r="A43" s="1" t="s">
        <v>64</v>
      </c>
      <c r="B43" s="1" t="s">
        <v>65</v>
      </c>
      <c r="C43" s="2" t="s">
        <v>4</v>
      </c>
      <c r="D43" s="2">
        <v>10</v>
      </c>
      <c r="E43" s="2">
        <v>10</v>
      </c>
      <c r="F43" s="14">
        <v>10</v>
      </c>
      <c r="G43" s="6"/>
      <c r="H43" s="2">
        <v>0.25</v>
      </c>
    </row>
    <row r="44" spans="1:8" ht="25.5" x14ac:dyDescent="0.25">
      <c r="A44" s="1" t="s">
        <v>66</v>
      </c>
      <c r="B44" s="1" t="s">
        <v>67</v>
      </c>
      <c r="C44" s="2" t="s">
        <v>19</v>
      </c>
      <c r="D44" s="2">
        <v>9</v>
      </c>
      <c r="E44" s="2">
        <v>9</v>
      </c>
      <c r="F44" s="14">
        <v>9</v>
      </c>
      <c r="G44" s="6"/>
      <c r="H44" s="2">
        <v>0.25</v>
      </c>
    </row>
    <row r="45" spans="1:8" ht="51" x14ac:dyDescent="0.25">
      <c r="A45" s="8" t="s">
        <v>95</v>
      </c>
      <c r="B45" s="1" t="s">
        <v>96</v>
      </c>
      <c r="C45" s="1"/>
      <c r="E45" s="2"/>
      <c r="F45" s="14"/>
      <c r="G45" s="6"/>
      <c r="H45" s="12">
        <v>0.16600000000000001</v>
      </c>
    </row>
    <row r="46" spans="1:8" ht="38.25" x14ac:dyDescent="0.25">
      <c r="A46" s="1" t="s">
        <v>68</v>
      </c>
      <c r="B46" s="1" t="s">
        <v>69</v>
      </c>
      <c r="C46" s="2" t="s">
        <v>19</v>
      </c>
      <c r="D46" s="2">
        <v>1</v>
      </c>
      <c r="E46" s="2">
        <v>1</v>
      </c>
      <c r="F46" s="14">
        <v>1</v>
      </c>
      <c r="G46" s="6"/>
      <c r="H46" s="2">
        <v>1</v>
      </c>
    </row>
    <row r="47" spans="1:8" ht="63.75" x14ac:dyDescent="0.25">
      <c r="A47" s="1" t="s">
        <v>101</v>
      </c>
      <c r="B47" s="1" t="s">
        <v>98</v>
      </c>
      <c r="C47" s="1"/>
      <c r="D47" s="6"/>
      <c r="E47" s="6"/>
      <c r="F47" s="6"/>
      <c r="G47" s="6"/>
      <c r="H47" s="12">
        <v>0.16600000000000001</v>
      </c>
    </row>
    <row r="48" spans="1:8" x14ac:dyDescent="0.25">
      <c r="A48" s="1" t="s">
        <v>102</v>
      </c>
      <c r="B48" s="1" t="s">
        <v>99</v>
      </c>
      <c r="C48" s="2" t="s">
        <v>19</v>
      </c>
      <c r="D48" s="19">
        <v>1</v>
      </c>
      <c r="E48" s="19">
        <v>1</v>
      </c>
      <c r="F48" s="19">
        <v>1</v>
      </c>
      <c r="G48" s="6"/>
      <c r="H48" s="2">
        <v>0.5</v>
      </c>
    </row>
    <row r="49" spans="1:8" ht="215.25" customHeight="1" x14ac:dyDescent="0.25">
      <c r="A49" s="1" t="s">
        <v>103</v>
      </c>
      <c r="B49" s="1" t="s">
        <v>100</v>
      </c>
      <c r="C49" s="2" t="s">
        <v>19</v>
      </c>
      <c r="D49" s="19" t="s">
        <v>44</v>
      </c>
      <c r="E49" s="19">
        <v>100</v>
      </c>
      <c r="F49" s="19">
        <v>194</v>
      </c>
      <c r="G49" s="21" t="s">
        <v>106</v>
      </c>
      <c r="H49" s="2">
        <v>0.5</v>
      </c>
    </row>
    <row r="51" spans="1:8" ht="38.25" x14ac:dyDescent="0.25">
      <c r="B51" s="20" t="s">
        <v>105</v>
      </c>
    </row>
  </sheetData>
  <mergeCells count="10">
    <mergeCell ref="G4:G6"/>
    <mergeCell ref="H4:H6"/>
    <mergeCell ref="A1:H1"/>
    <mergeCell ref="A2:H2"/>
    <mergeCell ref="D4:F4"/>
    <mergeCell ref="D5:D6"/>
    <mergeCell ref="E5:F5"/>
    <mergeCell ref="A4:A6"/>
    <mergeCell ref="B4:B6"/>
    <mergeCell ref="C4:C6"/>
  </mergeCells>
  <pageMargins left="0.70866141732283472" right="0.70866141732283472" top="0.35433070866141736" bottom="0.35433070866141736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показатели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Самсонова</dc:creator>
  <cp:lastModifiedBy>Дарья Игоревна Гусь</cp:lastModifiedBy>
  <cp:lastPrinted>2016-02-01T13:00:13Z</cp:lastPrinted>
  <dcterms:created xsi:type="dcterms:W3CDTF">2016-01-15T08:38:39Z</dcterms:created>
  <dcterms:modified xsi:type="dcterms:W3CDTF">2016-04-22T08:43:43Z</dcterms:modified>
</cp:coreProperties>
</file>