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2070" windowWidth="24915" windowHeight="102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Лист1!$A$11:$P$172</definedName>
    <definedName name="_xlnm.Print_Titles" localSheetId="0">Лист1!$11:$11</definedName>
  </definedNames>
  <calcPr calcId="145621" fullPrecision="0"/>
</workbook>
</file>

<file path=xl/calcChain.xml><?xml version="1.0" encoding="utf-8"?>
<calcChain xmlns="http://schemas.openxmlformats.org/spreadsheetml/2006/main">
  <c r="L139" i="1" l="1"/>
  <c r="H36" i="1" l="1"/>
  <c r="H61" i="1" l="1"/>
  <c r="L153" i="1" l="1"/>
  <c r="L156" i="1"/>
  <c r="L151" i="1"/>
  <c r="L148" i="1"/>
  <c r="L146" i="1"/>
  <c r="L94" i="1" l="1"/>
  <c r="H75" i="1"/>
  <c r="L51" i="1"/>
  <c r="D127" i="1" l="1"/>
  <c r="L122" i="1"/>
  <c r="L121" i="1"/>
  <c r="L120" i="1"/>
  <c r="L119" i="1"/>
  <c r="H118" i="1"/>
  <c r="D118" i="1"/>
  <c r="D69" i="1"/>
  <c r="L58" i="1"/>
  <c r="L57" i="1"/>
  <c r="L56" i="1"/>
  <c r="L55" i="1"/>
  <c r="L54" i="1"/>
  <c r="L53" i="1"/>
  <c r="D36" i="1"/>
  <c r="D19" i="1"/>
  <c r="D18" i="1"/>
  <c r="L118" i="1" l="1"/>
  <c r="L157" i="1"/>
  <c r="L154" i="1"/>
  <c r="L14" i="1"/>
  <c r="H13" i="1"/>
  <c r="K67" i="1"/>
  <c r="H137" i="1" l="1"/>
  <c r="D143" i="1"/>
  <c r="D137" i="1"/>
  <c r="L100" i="1"/>
  <c r="H95" i="1"/>
  <c r="D75" i="1" l="1"/>
  <c r="L65" i="1"/>
  <c r="H63" i="1"/>
  <c r="D63" i="1"/>
  <c r="L59" i="1"/>
  <c r="H22" i="1"/>
  <c r="D29" i="1"/>
  <c r="D22" i="1"/>
  <c r="D21" i="1"/>
  <c r="D20" i="1" l="1"/>
  <c r="G17" i="1"/>
  <c r="C17" i="1"/>
  <c r="K66" i="1" l="1"/>
  <c r="G66" i="1"/>
  <c r="G72" i="1" s="1"/>
  <c r="G172" i="1" s="1"/>
  <c r="C66" i="1"/>
  <c r="C72" i="1" s="1"/>
  <c r="C172" i="1" s="1"/>
  <c r="L165" i="1"/>
  <c r="L164" i="1"/>
  <c r="L61" i="1" l="1"/>
  <c r="L27" i="1"/>
  <c r="L19" i="1"/>
  <c r="K18" i="1" l="1"/>
  <c r="K17" i="1" s="1"/>
  <c r="K72" i="1" s="1"/>
  <c r="K172" i="1" s="1"/>
  <c r="L28" i="1" l="1"/>
  <c r="L145" i="1" l="1"/>
  <c r="L144" i="1"/>
  <c r="L136" i="1"/>
  <c r="L160" i="1" l="1"/>
  <c r="L163" i="1"/>
  <c r="L161" i="1"/>
  <c r="L129" i="1"/>
  <c r="L112" i="1"/>
  <c r="L101" i="1"/>
  <c r="L99" i="1"/>
  <c r="L97" i="1"/>
  <c r="L96" i="1"/>
  <c r="L77" i="1"/>
  <c r="L67" i="1"/>
  <c r="L52" i="1"/>
  <c r="L50" i="1"/>
  <c r="L49" i="1"/>
  <c r="L48" i="1"/>
  <c r="L46" i="1"/>
  <c r="L44" i="1"/>
  <c r="L43" i="1"/>
  <c r="L42" i="1"/>
  <c r="L40" i="1"/>
  <c r="L39" i="1"/>
  <c r="L38" i="1"/>
  <c r="L35" i="1"/>
  <c r="L34" i="1"/>
  <c r="L33" i="1"/>
  <c r="L32" i="1"/>
  <c r="L31" i="1"/>
  <c r="L30" i="1"/>
  <c r="L26" i="1"/>
  <c r="L25" i="1"/>
  <c r="L24" i="1"/>
  <c r="L23" i="1"/>
  <c r="L16" i="1"/>
  <c r="L29" i="1" l="1"/>
  <c r="H158" i="1"/>
  <c r="H149" i="1"/>
  <c r="L143" i="1"/>
  <c r="H143" i="1"/>
  <c r="H135" i="1" s="1"/>
  <c r="H127" i="1"/>
  <c r="H125" i="1"/>
  <c r="H109" i="1"/>
  <c r="L70" i="1"/>
  <c r="L66" i="1"/>
  <c r="H66" i="1"/>
  <c r="L60" i="1"/>
  <c r="H60" i="1"/>
  <c r="H29" i="1"/>
  <c r="L22" i="1"/>
  <c r="H17" i="1"/>
  <c r="D135" i="1"/>
  <c r="H74" i="1" l="1"/>
  <c r="H107" i="1" s="1"/>
  <c r="H20" i="1"/>
  <c r="H171" i="1"/>
  <c r="L89" i="1"/>
  <c r="L88" i="1"/>
  <c r="H70" i="1"/>
  <c r="D68" i="1"/>
  <c r="D60" i="1"/>
  <c r="D17" i="1"/>
  <c r="D13" i="1"/>
  <c r="L159" i="1" l="1"/>
  <c r="L158" i="1" s="1"/>
  <c r="L18" i="1" l="1"/>
  <c r="L17" i="1" s="1"/>
  <c r="L150" i="1" l="1"/>
  <c r="L149" i="1" s="1"/>
  <c r="L142" i="1"/>
  <c r="L137" i="1" s="1"/>
  <c r="L135" i="1" s="1"/>
  <c r="L64" i="1"/>
  <c r="L63" i="1" s="1"/>
  <c r="L171" i="1" l="1"/>
  <c r="L21" i="1"/>
  <c r="L130" i="1"/>
  <c r="L128" i="1"/>
  <c r="L126" i="1"/>
  <c r="L125" i="1" s="1"/>
  <c r="L111" i="1"/>
  <c r="L110" i="1"/>
  <c r="L98" i="1"/>
  <c r="L95" i="1" s="1"/>
  <c r="L93" i="1"/>
  <c r="L92" i="1"/>
  <c r="L91" i="1"/>
  <c r="L90" i="1"/>
  <c r="L87" i="1"/>
  <c r="L86" i="1"/>
  <c r="L85" i="1"/>
  <c r="L84" i="1"/>
  <c r="L83" i="1"/>
  <c r="L82" i="1"/>
  <c r="L81" i="1"/>
  <c r="L80" i="1"/>
  <c r="L79" i="1"/>
  <c r="L78" i="1"/>
  <c r="L76" i="1"/>
  <c r="L47" i="1"/>
  <c r="L45" i="1"/>
  <c r="L41" i="1"/>
  <c r="L37" i="1"/>
  <c r="L15" i="1"/>
  <c r="L13" i="1" s="1"/>
  <c r="L36" i="1" l="1"/>
  <c r="L75" i="1"/>
  <c r="L74" i="1" s="1"/>
  <c r="L107" i="1" s="1"/>
  <c r="L20" i="1"/>
  <c r="L109" i="1"/>
  <c r="L127" i="1"/>
  <c r="L131" i="1"/>
  <c r="H131" i="1"/>
  <c r="H133" i="1" s="1"/>
  <c r="L116" i="1"/>
  <c r="H116" i="1"/>
  <c r="H123" i="1" s="1"/>
  <c r="L133" i="1" l="1"/>
  <c r="L123" i="1"/>
  <c r="D109" i="1"/>
  <c r="D123" i="1" s="1"/>
  <c r="D125" i="1" l="1"/>
  <c r="D133" i="1" s="1"/>
  <c r="D95" i="1"/>
  <c r="D74" i="1" l="1"/>
  <c r="D107" i="1" s="1"/>
  <c r="D66" i="1" l="1"/>
  <c r="D72" i="1" s="1"/>
  <c r="D149" i="1" l="1"/>
  <c r="D158" i="1" l="1"/>
  <c r="D171" i="1" s="1"/>
  <c r="D172" i="1" s="1"/>
  <c r="H68" i="1"/>
  <c r="L69" i="1"/>
  <c r="L68" i="1" s="1"/>
  <c r="L72" i="1" l="1"/>
  <c r="L172" i="1" s="1"/>
  <c r="H72" i="1"/>
  <c r="H172" i="1" s="1"/>
</calcChain>
</file>

<file path=xl/sharedStrings.xml><?xml version="1.0" encoding="utf-8"?>
<sst xmlns="http://schemas.openxmlformats.org/spreadsheetml/2006/main" count="582" uniqueCount="394">
  <si>
    <t>Основное мероприятие  «Повышение эффективности деятельности государственного бюджетного учреждения Ленинградской области «Многофункциональный центр предоставления государственных и муниципальных услуг»</t>
  </si>
  <si>
    <t>Обеспечение деятельности ГБУ ЛО «МФЦ»</t>
  </si>
  <si>
    <t>Развитие материально-технической базы ГБУ ЛО «МФЦ»</t>
  </si>
  <si>
    <t>Развитие и сопровождение сегмента региональной автоматизированной информационной системы «Государственный заказ Ленинградской области» (АИСГЗ ЛО)»</t>
  </si>
  <si>
    <t>Проведение информационно-разъяснительных мероприятий по формированию «электронного правительства», оказанию электронных государственных и муниципальных услуг в Ленинградской области»</t>
  </si>
  <si>
    <t>Основное мероприятие  «Совершенствование кадровой работы»</t>
  </si>
  <si>
    <t>5.1.2.1</t>
  </si>
  <si>
    <t>Проведение конкурсов среди студентов по наиболее востребованным специальностям для включения в кадровый резерв Администрации Ленинградской области на вакансии, не требующие опыта работы</t>
  </si>
  <si>
    <t>5.1.2.2</t>
  </si>
  <si>
    <t>Использование в работе демонстрационного видеофильма о поступлении на государственную гражданскую службу Ленинградской области</t>
  </si>
  <si>
    <t>5.1.2.3</t>
  </si>
  <si>
    <t>Продление срока приема заявлений на участие в конкурсе и уведомление кандидатов посредством СМС-сообщений</t>
  </si>
  <si>
    <t>5.1.2.4</t>
  </si>
  <si>
    <t>5.1.2.5</t>
  </si>
  <si>
    <t>Тестирование кандидатов на включение в резерв управленческих кадров Ленинградской области</t>
  </si>
  <si>
    <t>Актуализация и совершенствование системы ознакомления гражданских служащих с правовыми актами в системе государственной гражданской службы</t>
  </si>
  <si>
    <t>Повышение квалификации лиц, включенных в резерв управленческих кадров, не являющихся государственными гражданскими служащими Ленинградской области</t>
  </si>
  <si>
    <t>Организация дополнительного профессионального образования для гражданских служащих аппаратов мировых судей Ленинградской области</t>
  </si>
  <si>
    <t>Организация и проведение дня здоровья в целях развития корпоративной культуры среди гражданских служащих</t>
  </si>
  <si>
    <t>Обеспечение проведения диспансеризации лиц, замещающих государственные должности Ленинградской области, государственных гражданских служащих Ленинградской области, замещающих должности гражданской службы в органах исполнительной власти Ленинградской области и в аппаратах мировых судей Ленинградской области</t>
  </si>
  <si>
    <t>Обеспечение программой добровольного медицинского страхования лиц, замещающих государственные должности Ленинградской области в органах исполнительной власти Ленинградской области, а также государственных гражданских служащих Ленинградской области, замещающих должности государственной гражданской службы Ленинградской области, имеющих стаж государственной гражданской службы в Администрации Ленинградской области более трех лет</t>
  </si>
  <si>
    <t>Основное мероприятие  "Формирование единого информационно-коммуникационного пространства в системе государственной гражданской службы Ленинградской области  («Электронная госслужба»)"</t>
  </si>
  <si>
    <t>Создание информационной системы сбора и анализа информации для оценки результатов деятельности органов исполнительной власти Ленинградской области</t>
  </si>
  <si>
    <t>Создание государственной информационной системы Ленинградской области в области гражданской службы во всех государственных органах Ленинградской области</t>
  </si>
  <si>
    <t>Обеспечение доступа работникам управления профилактики коррупционных и иных правонарушений к специализированным информационно-поисковым системам</t>
  </si>
  <si>
    <t>Совершенствование законодательства Ленинградской области в сфере государственной гражданской службы и противодействия коррупции</t>
  </si>
  <si>
    <t>Применение рекомендуемых федеральным законодательством и (или) федеральными органами государственной власти инновационных технологий для обработки и анализа сведений о доходах, расходах, об имуществе и обязательствах имущественного характера, осуществления межведомственного и информационного взаимодействия</t>
  </si>
  <si>
    <t>Совершенствование организационных механизмов предотвращения и выявления конфликта интересов в отношении лиц, замещающих отдельные государственные должности Ленинградской области, должности государственной гражданской службы Ленинградской области, а также руководителей государственных учреждений Ленинградской области</t>
  </si>
  <si>
    <t>Проведение семинаров по проблемным (актуальным) вопросам в сфере противодействия коррупции для руководителей и работников органов исполнительной власти Ленинградской области</t>
  </si>
  <si>
    <t>Итого по государственной программе</t>
  </si>
  <si>
    <t>№</t>
  </si>
  <si>
    <t>Наименование основного мероприятия, мероприятия основного мероприятия</t>
  </si>
  <si>
    <t>1.1.1</t>
  </si>
  <si>
    <t>1.1.2</t>
  </si>
  <si>
    <t>1.1.3</t>
  </si>
  <si>
    <t>1.2</t>
  </si>
  <si>
    <t>1.2.1</t>
  </si>
  <si>
    <t>1.2.2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</si>
  <si>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</si>
  <si>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</si>
  <si>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</si>
  <si>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</si>
  <si>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</si>
  <si>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</si>
  <si>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</si>
  <si>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</si>
  <si>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</si>
  <si>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2.1</t>
  </si>
  <si>
    <t>5.1</t>
  </si>
  <si>
    <t>5.1.1</t>
  </si>
  <si>
    <t>5.1.2</t>
  </si>
  <si>
    <t>5.1.3</t>
  </si>
  <si>
    <t>5.1.4</t>
  </si>
  <si>
    <t>5.1.5</t>
  </si>
  <si>
    <t>Основное мероприятие "Развитие системы мотивации и повышение престижа государственной гражданской службы"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</si>
  <si>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</si>
  <si>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</si>
  <si>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</si>
  <si>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</si>
  <si>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</si>
  <si>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</si>
  <si>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</si>
  <si>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</si>
  <si>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5.3</t>
  </si>
  <si>
    <t>5.3.1</t>
  </si>
  <si>
    <t>5.3.2</t>
  </si>
  <si>
    <t>5.3.3</t>
  </si>
  <si>
    <t>5.3.4</t>
  </si>
  <si>
    <t>5.3.5</t>
  </si>
  <si>
    <t>5.3.6</t>
  </si>
  <si>
    <t>5.4</t>
  </si>
  <si>
    <r>
      <t>Основное мероприятие "Совершенствование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антикоррупционных механизмов в системе гражданской службы"</t>
    </r>
  </si>
  <si>
    <t>5.4.1</t>
  </si>
  <si>
    <t>5.4.2</t>
  </si>
  <si>
    <t>5.4.3</t>
  </si>
  <si>
    <t>5.4.4</t>
  </si>
  <si>
    <t>Приобретение программно-аппаратных средств, необходимых для обеспечения соответствия требованиям безопасности информации объектов информатизации Ленинградской области</t>
  </si>
  <si>
    <t>Поддержка региональных проектов в сфере информационных технологий</t>
  </si>
  <si>
    <t>Обеспечение соответствия требованиям безопасности объектов информатизации Ленинградской области</t>
  </si>
  <si>
    <t>Обеспечение функционирования систем (средств) защиты информации</t>
  </si>
  <si>
    <t>Основное мероприятие «Внедрение процессного подхода к управлению в Администрации Ленинградской области»</t>
  </si>
  <si>
    <t>Осуществление экспертизы оптимизационных решений реинжиниринга процессов и координация мероприятий по повышению уровня знаний по процессному управлению</t>
  </si>
  <si>
    <t>Реинжиниринг процессов государственного управления</t>
  </si>
  <si>
    <t>1.4.2</t>
  </si>
  <si>
    <t>1.5.1</t>
  </si>
  <si>
    <t>1.5</t>
  </si>
  <si>
    <t>Проведение экспериментов в целях совершенствования эффективности кадровой работы</t>
  </si>
  <si>
    <t>Проведение мероприятий по совершенствованию формирования и развития резерва управленческих кадров</t>
  </si>
  <si>
    <t>5.1.3.1</t>
  </si>
  <si>
    <t>5.1.3.2</t>
  </si>
  <si>
    <t>Разработка, развитие и сопровождение системы автоматизации осуществления государственных полномочий в сфере лицензирования розничной продажи алкогольной продукции и деятельности по заготовке, хранению, переработке и реализации лома черных металлов, цветных металлов в Ленинградской области</t>
  </si>
  <si>
    <t xml:space="preserve">Организация мероприятий по профессиональному развитию лиц, замещающих государственные должности в Администрации Ленинградской области, и государственных гражданских служащих органов исполнительной власти Ленинградской области, в том числе включенных в кадровый резерв </t>
  </si>
  <si>
    <t>Развитие и сопровождение автоматизированного комплекс оценки профессиональной пригодности кандидатов на замещение вакантных должностей государственной гражданской службы в органах исполнительной власти и в аппаратах мировых судей Ленинградской области (АК «Конкурс-кадры»)</t>
  </si>
  <si>
    <t>Основное мероприятие «Трансформация государственных и муниципальных услуг»</t>
  </si>
  <si>
    <t>Цифровая платформа "Госуслуги" (сопровождение)</t>
  </si>
  <si>
    <t>Цифровая платформа "Госуслуги" (развитие)</t>
  </si>
  <si>
    <t>Основное мероприятие «Цифровая администрация»</t>
  </si>
  <si>
    <t>Создание, развитие и обеспечение функционирования информационных систем и программных платформ обеспечения исполнения государственных функций</t>
  </si>
  <si>
    <t>1.3.2.1</t>
  </si>
  <si>
    <t>1.3.2.2</t>
  </si>
  <si>
    <t>1.3.2.3</t>
  </si>
  <si>
    <t>1.3.2.4</t>
  </si>
  <si>
    <t>Создание, развитие и обеспечение функционирования ведомственных информационных систем и программных платформ управлениями государственными финансами и государственным имуществом Ленинградской области</t>
  </si>
  <si>
    <t>1.3.4.1</t>
  </si>
  <si>
    <t>1.3.4.2</t>
  </si>
  <si>
    <t>1.3.4.4</t>
  </si>
  <si>
    <t>Создание,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</t>
  </si>
  <si>
    <t>Основное мероприятие "Развитие технологической инфраструктуры органов исполнительной власти Ленинградской области"</t>
  </si>
  <si>
    <t>Федеральный проект "Цифровое государственное управление"</t>
  </si>
  <si>
    <t>Обеспечение развития системы межведомственного электронного взаимодействия на территориях субъектов Российской Федерации</t>
  </si>
  <si>
    <t>Приоритетный проект "Поквартирная карта Ленинградской области"</t>
  </si>
  <si>
    <t>Основное мероприятие "Развитие информационных технологий в отраслях экономики и социальной сферы"</t>
  </si>
  <si>
    <t>Создание, развитие и обеспечение функционирования региональных сегментов федеральных информационных систем, региональных и ведомственных информационных систем и программных платформ в отраслях экономики и социальной сферы</t>
  </si>
  <si>
    <t>Основное мероприятие "Развитие цифровой инфраструктуры инвестиционно-строительной сферы"</t>
  </si>
  <si>
    <t>Геоинформационная система "Фонд пространственных данных Ленинградской области" (развитие)</t>
  </si>
  <si>
    <t>Обеспечение проектного управления, экспертизы и мониторинга мероприятий по формированию электронного правительства</t>
  </si>
  <si>
    <t>Основное мероприятие "Обеспечение безопасности государственных информационных систем и инфраструктуры электронного правительства Ленинградской области"</t>
  </si>
  <si>
    <t>Основное мероприятие "Развитие и обеспечение функционирования инфраструктуры связи электронного правительства Ленинградской области"</t>
  </si>
  <si>
    <t xml:space="preserve">Организация доступа к единой сети передачи данных Ленинградской области </t>
  </si>
  <si>
    <t>Основное мероприятие "Развитие информационной инфраструктуры электронного правительства Ленинградской области"</t>
  </si>
  <si>
    <t>Обеспечение деятельности государственного казенного учреждения Ленинградской области "Оператор "электронного правительства"</t>
  </si>
  <si>
    <t>Развитие технологической инфраструктуры электронного правительства</t>
  </si>
  <si>
    <t>Обеспечение функционирования технологической инфраструктуры электронного правительства</t>
  </si>
  <si>
    <t>Многоуровневая автоматизированная интеграционная система ЗАГС</t>
  </si>
  <si>
    <t xml:space="preserve">Информационная система "Управление бюджетным процессом Ленинградской области" </t>
  </si>
  <si>
    <t xml:space="preserve">Информационная система управления общественными финансами "Открытый бюджет" Ленинградской области </t>
  </si>
  <si>
    <t xml:space="preserve">Региональная государственная информационная система "Система автоматизации функций тарифного регулирования Ленинградской области" </t>
  </si>
  <si>
    <t xml:space="preserve">Государственная информационная система "Региональный кадастр отходов Ленинградской области" </t>
  </si>
  <si>
    <t>Государственная информационная система "Современное образование Ленинградской области"</t>
  </si>
  <si>
    <t xml:space="preserve">Информационно-аналитическая система управления развитием агропромышленного и рыбохозяйственного комплекса Ленинградской области </t>
  </si>
  <si>
    <t>Информационная система управления активами топливно-энергетического комплекса Ленинградской области</t>
  </si>
  <si>
    <t xml:space="preserve">Экологическая информационная система Ленинградской области </t>
  </si>
  <si>
    <t>Региональная государственная информационная система "Гостехнадзор Эксперт"</t>
  </si>
  <si>
    <t>1.3.5.1</t>
  </si>
  <si>
    <t xml:space="preserve">Государственная информационная 
система обеспечения градостроительной деятельности </t>
  </si>
  <si>
    <t>1.3.5.2</t>
  </si>
  <si>
    <t>1.3.5.3</t>
  </si>
  <si>
    <t>1.3.5.4</t>
  </si>
  <si>
    <t>1.3.5.5</t>
  </si>
  <si>
    <t>1.3.5.6</t>
  </si>
  <si>
    <t>1.3.5.7</t>
  </si>
  <si>
    <t>1.3.5.8</t>
  </si>
  <si>
    <t>1.3.5.9</t>
  </si>
  <si>
    <t>1.3.5.10</t>
  </si>
  <si>
    <t xml:space="preserve">Автоматизированная информационная система сбора оперативных данных Ленинградской области </t>
  </si>
  <si>
    <t xml:space="preserve">Автоматизированная информационная система "Подготовка планов информатизации Ленинградской области" </t>
  </si>
  <si>
    <t>Информационно-аналитическая система "Ситуационный центр Губернатора Ленинградской области"</t>
  </si>
  <si>
    <t xml:space="preserve">Система электронного документооборота Ленинградской области </t>
  </si>
  <si>
    <t>Подпрограмма 5 «Формирование единого информационно-коммуникационного пространства в развитие государственной гражданской службы Ленинградской области»</t>
  </si>
  <si>
    <t>Внедрение  наставничества на  государственной гражданской службе Ленинградской области</t>
  </si>
  <si>
    <t>5.1.6</t>
  </si>
  <si>
    <t>1.3.4.3</t>
  </si>
  <si>
    <t>Приоритетный проект «Организация суперсервиса «Рождение ребенка»</t>
  </si>
  <si>
    <t>1.4</t>
  </si>
  <si>
    <t>1.6</t>
  </si>
  <si>
    <t>1.6.1</t>
  </si>
  <si>
    <t>1.7</t>
  </si>
  <si>
    <t>1.7.1</t>
  </si>
  <si>
    <t>1.8</t>
  </si>
  <si>
    <t>1.8.1</t>
  </si>
  <si>
    <t>2.1.1.</t>
  </si>
  <si>
    <t>2.1.1.2</t>
  </si>
  <si>
    <t>2.1.1.3</t>
  </si>
  <si>
    <t>2.1.1.4</t>
  </si>
  <si>
    <t>2.1.1.5</t>
  </si>
  <si>
    <t>2.1.1.6</t>
  </si>
  <si>
    <t>2.1.1.7</t>
  </si>
  <si>
    <t>2.1.1.8</t>
  </si>
  <si>
    <t>2.1.1.1</t>
  </si>
  <si>
    <t>2.2</t>
  </si>
  <si>
    <t>2.2.1</t>
  </si>
  <si>
    <t>2.2.2</t>
  </si>
  <si>
    <t>2.2.3</t>
  </si>
  <si>
    <t>2.2.4</t>
  </si>
  <si>
    <t>Региональный проект "Кадры для цифровой экономики" (Ленинградская область)</t>
  </si>
  <si>
    <t>Региональный проект "Цифровые технологии" (Ленинградская область)</t>
  </si>
  <si>
    <t>2.3.1</t>
  </si>
  <si>
    <t>2.4</t>
  </si>
  <si>
    <t>2.3</t>
  </si>
  <si>
    <t>2.4.1</t>
  </si>
  <si>
    <t>Содействие в подготовке высококвалифицированных кадров для цифровой экономики</t>
  </si>
  <si>
    <t>Содействие в создании условий для развития и внедрения цифровых технологий в приоритетных отраслях экономики, социальной сферы, системе органов государственной власти и местного самоуправления Ленинградской области</t>
  </si>
  <si>
    <t>Содействие в создании «сквозных» цифровых технологий преимущественно на основе отечественных разработок</t>
  </si>
  <si>
    <t>2.4.2</t>
  </si>
  <si>
    <t>Формирование организационной, правовой и информационной инфраструктуры по комплексу государственных и муниципальных услуг, предоставляемых на территории Ленинградской области, в рамках жизненной ситуации «Рождение ребенка».</t>
  </si>
  <si>
    <t>1.1</t>
  </si>
  <si>
    <t>3.1</t>
  </si>
  <si>
    <t>3.1.1</t>
  </si>
  <si>
    <t>3.1.2</t>
  </si>
  <si>
    <t>3.1.3</t>
  </si>
  <si>
    <t>Основное мероприятие «Взаимодействие с органами местного самоуправления и организациями Ленинградской области при использовании средств информационной безопасности отечественных разработчиков»</t>
  </si>
  <si>
    <t>Региональный проект "Информационная безопасность" (Ленинградская область)</t>
  </si>
  <si>
    <t>Организация и проведение открытых мероприятий по информационной безопасности и стимулированию безопасной информационной среды</t>
  </si>
  <si>
    <t>Организация и проведение открытых мероприятий по использованию преимущественно отечественного программного обеспечения государственными органами, органами местного самоуправления и организациями</t>
  </si>
  <si>
    <t>Обеспечение информационной безопасности на основе отечественных разработок при передаче, обработке и хранении данных</t>
  </si>
  <si>
    <t>3.2</t>
  </si>
  <si>
    <t>3.2.1</t>
  </si>
  <si>
    <t>3.2.2</t>
  </si>
  <si>
    <t>3.3</t>
  </si>
  <si>
    <t>3.3.1</t>
  </si>
  <si>
    <t>Региональный проект "Информационная инфраструктура" (Ленинградская область)</t>
  </si>
  <si>
    <t>Содействие при подключении к сети «Интернет» социально-значимых объектов (объектов образования, здравоохранения), органов исполнительной власти, местного самоуправления Ленинградской области</t>
  </si>
  <si>
    <t>4.1</t>
  </si>
  <si>
    <t>4.1.1</t>
  </si>
  <si>
    <t>4.2</t>
  </si>
  <si>
    <t>4.2.1</t>
  </si>
  <si>
    <t>4.2.2</t>
  </si>
  <si>
    <t>4.2.3</t>
  </si>
  <si>
    <t>4.3</t>
  </si>
  <si>
    <t>4.3.1</t>
  </si>
  <si>
    <t>Подпрограмма 1. «Цифровая трансформация государственного управления Ленинградской области»</t>
  </si>
  <si>
    <t>Анкетирование государственных гражданских служащих Администрации Ленинградской области в целях выявления факторов: являющихся решающими при выборе должностей государственной гражданской службы как основного вида трудовой деятельности; способствующих повышению профессионализма гражданского служащего; препятствующих повышению профессионализма гражданского служащего</t>
  </si>
  <si>
    <t>Реализация иных мероприятий по профессиональному развитию лиц, замещающих государственные должности и гражданских служащих органов исполнительной власти Ленинградской области</t>
  </si>
  <si>
    <t>Проведение выездных культурно-краеведческих мероприятий на территории Ленинградской области в целях развития корпоративной культуры среди государственных гражданских служащих</t>
  </si>
  <si>
    <t>Проведение мониторинга качества и доступности предоставления государственных и муниципальных услуг</t>
  </si>
  <si>
    <t>Реализация мероприятий в рамках приоритетного проекта "Поквартирная карта Ленинградской области"</t>
  </si>
  <si>
    <t>Создание регионального электронного архива органов записи актов гражданского состояния Ленинградской области в целях обеспечения информационного взаимодействия при предоставлении государственных и муниципальных услуг</t>
  </si>
  <si>
    <t xml:space="preserve">Региональная информационная система "Архивы Ленинградской области </t>
  </si>
  <si>
    <t xml:space="preserve">Автоматизированная информационная система управления имуществом Ленинградской области </t>
  </si>
  <si>
    <t xml:space="preserve">Региональная информационная система "Планирование и мониторинг мероприятий, проводимых в отношении объектов капитальных вложений в Ленинградской области, реализуемых за счет бюджетных средств" </t>
  </si>
  <si>
    <t xml:space="preserve">Информационная система "Цифровой административный регламент Ленинградской области" </t>
  </si>
  <si>
    <t xml:space="preserve">Информационная система "Прием конкурсных заявок от субъектов малого предпринимательства на предоставление субсидий" </t>
  </si>
  <si>
    <t xml:space="preserve">Автоматизированная информационная система ведения строительного надзора Ленинградской области </t>
  </si>
  <si>
    <t xml:space="preserve">Государственная информационная система контрольно-надзорной деятельности Ленинградской области </t>
  </si>
  <si>
    <t xml:space="preserve">Региональная система управления данными </t>
  </si>
  <si>
    <t xml:space="preserve">Информационная система выдачи и переоформления разрешений на осуществление деятельности по перевозке пассажиров и багажа легковым такси в Ленинградской области </t>
  </si>
  <si>
    <t xml:space="preserve">Сведения о достигнутых результатах </t>
  </si>
  <si>
    <t>Оценка выполнения</t>
  </si>
  <si>
    <t>Федеральный бюджет</t>
  </si>
  <si>
    <t>Областной бюджет</t>
  </si>
  <si>
    <t>Местные бюджеты</t>
  </si>
  <si>
    <t>Прочие источники</t>
  </si>
  <si>
    <t xml:space="preserve">Отчет </t>
  </si>
  <si>
    <t>о реализации государственной программы "Цифровое развитие Ленинградской области"</t>
  </si>
  <si>
    <t>Наименование государственной программы: Цифровое развитие Ленинградской области</t>
  </si>
  <si>
    <t>Ответственный исполнитель: Комитет цифрового развития Ленинградской области</t>
  </si>
  <si>
    <t>Итого по подпрограмме 1</t>
  </si>
  <si>
    <t>Итого по подпрограмме 2</t>
  </si>
  <si>
    <t>Подпрограмма 2 "Цифровизация отраслей экономики и социальной сферы в Ленинградской области"</t>
  </si>
  <si>
    <t>Итого по подпрограмме 3</t>
  </si>
  <si>
    <t>Подпрограмма 3 "Обеспечение информационной безопасности в Ленинградской области"</t>
  </si>
  <si>
    <t>Итого по подпрограмме 4</t>
  </si>
  <si>
    <t>Подпрограмма 4 "Информационная инфраструктура Ленинградской области"</t>
  </si>
  <si>
    <t>Итого по подпрограмме 5</t>
  </si>
  <si>
    <t>Х</t>
  </si>
  <si>
    <t xml:space="preserve"> </t>
  </si>
  <si>
    <t>Объем финансового обеспечения государственной программы в 2020 году (тыс. рублей)</t>
  </si>
  <si>
    <t>Развитие и сопровождение информационной системы управления реестром полномочий органов исполнительной власти Ленинградской области» (Электронный реестр полномочий)</t>
  </si>
  <si>
    <t>Государственная информационная система жилищного надзора и контроля Ленинградской области</t>
  </si>
  <si>
    <t xml:space="preserve">Портал обратной связи жителей Ленинградской области </t>
  </si>
  <si>
    <t>1.3.5.11</t>
  </si>
  <si>
    <t>1.3.5.12</t>
  </si>
  <si>
    <t>ГИС ЛО «Обеспечение деятельности Межведомственной рабочей группы по рассмотрению вопросов, связанных с приведением в соответствие сведений Единого государственного реестра недвижимости и государственного лесного реестра на территории ЛО»</t>
  </si>
  <si>
    <t>Региональная государственная информационная система жилищно-коммунального хозяйства Ленинградской области</t>
  </si>
  <si>
    <t>2.1.1.9</t>
  </si>
  <si>
    <t>Организация и проведение конкурса в целях выявления перспективных и инициативных кадров для государственной гражданской службы Ленинградской области и муниципальной службы Ленинградской области</t>
  </si>
  <si>
    <t>5.2.8</t>
  </si>
  <si>
    <t>Создание автоматизированной информационной системы анализа информации в целях предотвращения конфликта интересов</t>
  </si>
  <si>
    <t>5.3.7</t>
  </si>
  <si>
    <t>Обучение сотрудников органов исполнительной власти Ленинградской области в целях обеспечения функционирования региональной системы управления данными</t>
  </si>
  <si>
    <t>1.3.8</t>
  </si>
  <si>
    <t xml:space="preserve">Развитие и обеспечение </t>
  </si>
  <si>
    <t>Создание, сопровождение и развитие информационно-справочной системы управления процессами сервисного обслуживания</t>
  </si>
  <si>
    <t>1.5.2</t>
  </si>
  <si>
    <t>Возмещение затрат фондодержателя, обеспечивающего ведение геоинформационной системы "Фонд пространственных данных Ленинградской области"</t>
  </si>
  <si>
    <t>Проведение конкурса по формированию кадрового резерва для замещения вакантных должностей руководителей органов исполнительной власти Ленинграсдкой области</t>
  </si>
  <si>
    <t>Проведен анализ компаний, осуществляющий на конкурсной основе предоставление грантов российским компаниям. В ОИВ направлены письма о проведении фондом «Сколково» конкурсного отбора заявок на предоставление грантов.</t>
  </si>
  <si>
    <t>Размещены пресс-релизы о проведении конкурсов на предоставление федеральных грантов организациям в рамках, федерального проекта "Цифровые технологии" национальной программы "Цифровая экономика Российской федерации". Определены ответственные для содействия в подготовке конкурсной документации организациям, разрабатывающим и внедряющим отечественные продукты, сервисы, платформенные решения, созданных на базе «сквозных» цифровых технологий. Разработана и направлена для распространения в ГКУ «АЭР ЛО» брошюра с перечнем грантов, выделяемых на создание, развитие и внедрение отечественных продуктов, сервисов, платформенных решений, созданных на базе сквозных цифровых технологий.</t>
  </si>
  <si>
    <t xml:space="preserve">Обеспечивается своевременная разработка, утверждение и внесение изменений в правовые акты Ленинградской области в сфере государственной гражданской службы и противодействия коррупции. </t>
  </si>
  <si>
    <t xml:space="preserve">1. Обеспечено исполнение лицами, замещающими государственные должности Ленинградской области, государственными гражданскими служащими Ленинградской области, главами местных администраций и лицами, замещающими муниципальные должности Ленинградской области, а также руководителями учреждений, подведомственными органами исполнительной власти Ленинградской области, обязанности по представлению сведений о доходах, расходах, об имуществе и обязательствах имущественного характера с  использованием  специального программного обеспечения "Справки БК" .
2. Обеспечен доступ к региональной системе межведомственного электронного взаимодействия для направления отдельных запросов при проведении соответствующих проверок (посредством использования Портала межведомственного электронного взаимодействия Ленинградской области (АИС "Межвед ЛО").
</t>
  </si>
  <si>
    <t>Проведен вебинар по отечественному офисному пакету текстовых и графических программ для органов исполнителной власти Ленинградской области</t>
  </si>
  <si>
    <t xml:space="preserve">Государственная информационная система портал "Народная экспертиза Леиннградской области" </t>
  </si>
  <si>
    <t>3.4.</t>
  </si>
  <si>
    <t>Основное мероприятие "Развертывание сети специальной связи Ленинградской области (Регион 47)"</t>
  </si>
  <si>
    <t>3.4.1.</t>
  </si>
  <si>
    <t>Организация и проведение работ по проектированию сети специальной связи Ленинградской области (Регион 47)</t>
  </si>
  <si>
    <t>3.4.2.</t>
  </si>
  <si>
    <t>3.4.3.</t>
  </si>
  <si>
    <t xml:space="preserve">Проведение ремонтно- строительных работ в помещениях предусмотренных для для установки оборудования сети специальной связи Ленинградской области </t>
  </si>
  <si>
    <t>3.4.4.</t>
  </si>
  <si>
    <t>Приобретение и монтаж оборудования сети специальной связи Ленинградской области.</t>
  </si>
  <si>
    <t>Проведение  работ по аттестации и вводу в эксплуатацию сети специальной связи Ленинградской области</t>
  </si>
  <si>
    <t>Доля фельдшерских и фельдшерско-акушерских пунктов государственной и муниципальной систем здравоохранения подключенных к сети "Интернет" - 65 %, образовательных организаций, реализующих образовательные программы общего образования и/или среднего профессионального образования, подключенных к сети "Интернет" - 50 %, органов государственной власти, органов местного самоуправления и государственных внебюджетных фондов, подключенных к сети «Интернет» - 69 %</t>
  </si>
  <si>
    <t>Развитие и сопровождение государственной информационной системы в области гражданской службы Ленинградской области (ИСУ ГМС)</t>
  </si>
  <si>
    <t>Отчетный период: январь-декабрь 2020 года</t>
  </si>
  <si>
    <t>Фактическое финансирование государственной программы на 31.12.2020 г. (нарастающим итогом) (тыс. рублей)</t>
  </si>
  <si>
    <t>Выполнено на 31.12.2020 г. (нарастающим итогом) (тыс. рублей)</t>
  </si>
  <si>
    <t>Мероприятие выполнено</t>
  </si>
  <si>
    <t>Размещены информационно-разъяснительные материалы (государственные и муниципальные услуги в электронном виде) на квитанциях по оплате жилищно-коммунальных услу. Изготовлены рекламный видеоролик и информационные буклеты, разъясняющие порядок получения  государственных и муниципальных услуг в электронном виде. Изготовлен информационный видеоролик «Услуга по ежемесячной выплате на детей от 3 до 7 лет»», а также организовано распространение информационных видеороликов «Услуга по ежемесячной выплате на детей от 3 до 7 лет»; «Получение государственной услуги «Выдача охотничьего билета»; «Молодым родителям» в сети Интернет. .</t>
  </si>
  <si>
    <t>Мероприятие не выполнено</t>
  </si>
  <si>
    <t>Мероприятия в 2020 году не предусмотрены</t>
  </si>
  <si>
    <t>Мероприятие  выполнено</t>
  </si>
  <si>
    <t>2.1.1.10</t>
  </si>
  <si>
    <t>Региональный сегмент единой государственной информационной системы здравоохранения (сопровождение)</t>
  </si>
  <si>
    <t>Доля органов государственной и муниципальной власти, государственных и муниципальных учреждений Ленинградской области, обеспеченных проводным доступом к ЕСПД составила 15%</t>
  </si>
  <si>
    <t>Учитывая доработки по замечаниям по конкурсной документации, и далее поступившие запросы на разъяснение документации, рассмотрении дела в УФАС Ленинградской области и приостановлении процедуры, было принято решение о невозможности  за имеющийся срок исполнить все намеченные этапы. Закупка отменена.</t>
  </si>
  <si>
    <t>Обучение сотрудников органов исполнительной власти Ленинградской области является одним из мероприятий контракта на создание РСУД. Контракт на создание РСУД не заключен. Обучение не проводилось.</t>
  </si>
  <si>
    <t>Проведены ВКС с медицинскими организациями Ленинградской области о требованиях и правилах выполнения мероприятий по защите персональных данных при их обработке в информацоинных системах</t>
  </si>
  <si>
    <t>Обеспечено развитие и функционирование сегмента региональной автоматизированной информационной системы АИСГЗ ЛО</t>
  </si>
  <si>
    <t>Образование аттестационных комиссий для проведения аттестации и квалификационных экзаменов государственных гражданских служащих Ленинградской области, замещающих должности государственной гражданской службы категории «руководители» высшей и главной групп должностей государственной гражданской службы в Администрации Ленинградской области</t>
  </si>
  <si>
    <t>Организация поиска и подбора резюме соискателей для участия в конкурсах на замещение вакантных должностей государственной гражданской службы Ленинградской области среди соискателей высокого профессионального уровня с использованием информационных систем, размещенных в информационно-коммуникационной сети "Интернет"</t>
  </si>
  <si>
    <t>Обеспечено бесперебойное функционирование</t>
  </si>
  <si>
    <t>Обеспечено развитие ИС</t>
  </si>
  <si>
    <t>Обеспечено бесперебойное функционирование ИС</t>
  </si>
  <si>
    <t>Обеспечено бесперебойное функционирование РИС</t>
  </si>
  <si>
    <t>Обеспечено развитие и бесперебойное функционирование РИС</t>
  </si>
  <si>
    <t>Обеспечено развитие информационной системы</t>
  </si>
  <si>
    <t>Обеспечено бесперебойное функционирование ГИС</t>
  </si>
  <si>
    <t>Обеспечено развитие ГИС</t>
  </si>
  <si>
    <t>Обеспечено создание информационной системы</t>
  </si>
  <si>
    <t>Обеспечено бесперебойное функционирование ИАС</t>
  </si>
  <si>
    <t>Обеспечено развитие ИАС</t>
  </si>
  <si>
    <t>Обеспечено бесперебойное функционирование АИС</t>
  </si>
  <si>
    <t>Обеспечено развитие АИС</t>
  </si>
  <si>
    <t>ГК № 17193 от 11.09.2020 г. - предоставлено неисключительное право  ЦАР на сумму 5 833,3 тыс. руб., остальные обязательства по созданию/развитию СИ исполнителем не выполнены. Срок исполнения обязательств по контракту - 1 кв. 2021 года</t>
  </si>
  <si>
    <t>Обеспечено создание и развитие ИС</t>
  </si>
  <si>
    <t>Обеспечено бесперебойное функционирование РГИС</t>
  </si>
  <si>
    <t>Обеспечено развитие РГИС</t>
  </si>
  <si>
    <t>Обеспечено ведение геоинформационной системы "Фонд пространственных данных Ленинградской области"</t>
  </si>
  <si>
    <t>Оплата по исполнительному листу (ГК № 32ОК-17 от 26.12.2017 г.)</t>
  </si>
  <si>
    <t>В ходе приемки работ по государственному контракту на развитие ГИСОГД выявлены замечания, котроые не устранены в полном объеме и в необходимый срок. Завершение работ перенесено на 1 кв. 2021 года</t>
  </si>
  <si>
    <t xml:space="preserve">Выполнены работы по разработке методики и инструментов предварительной обработки и публикации ортофотопланов цифровой картографической основы Ленинградской области; исполняется государственный контракт на выполнение работ  по развитию фонда пространственных данных в части создания слоев электронных цифровых карт территории 7 МР Ленинградской области с высоким пространственным разрешением. </t>
  </si>
  <si>
    <t>Заключен и исполнен государственный контракт на оказание услуг по обеспечению проектного управления.</t>
  </si>
  <si>
    <t>Обеспечена деятельность ГКУ "Оператор "электронного правительства"в целях оказания информационной поддержки органов власти Ленинградской области и органов местного самоуправления при оказании государственных и муниципальных услуг в электронном виде</t>
  </si>
  <si>
    <t>Обеспечено развитие технологической инфраструктуры «электронного» правительства, в том числе для оказания государственных и муниципальных услуг в электронном виде в Ленинградской области</t>
  </si>
  <si>
    <t>Обеспечено функционирование технологической инфраструктуры "электронного" правительства, в том числе для оказания государственных и муниципальных услуг в электронном виде в Ленинградской области</t>
  </si>
  <si>
    <t>Составлены дефектные ведомости, подготовлены локальные сметы по предполагаемым местам установки аппаратуры специальной связи в 18 муниципальных районах Ленинградской области, ГКУ "Объект № 58" и военном комиссариате Ленинградской области</t>
  </si>
  <si>
    <t>Обеспечено сопровождение информационно-справочной системы управления процессами сервисного обслуживания</t>
  </si>
  <si>
    <t>Обеспечено функционирование и развитие технологической инфраструктуры органов исполнительной власти Ленинградской области</t>
  </si>
  <si>
    <t>Обеспечено проведение диспансеризации лиц, замещающих государственные должности Ленинградской области, государственных гражданских служащих Ленинградской области, замещающих должности гражданской службы в органах исполнительной власти Ленинградской области и в аппаратах мировых судей Ленинградской области</t>
  </si>
  <si>
    <t>Обеспечение доли государственных гражданских служащих Ленинградской области, замещающих должности государственной гражданской службы Ленинградской области в органах исполнительной власти Ленинградской области, имеющих стаж государственной гражданской службы в Администрации Ленинградской области более трех лет, охваченных программой добровольного медицинского страхования, от общего числа государственных гражданских служащих Ленинградской области, имеющих стаж государственной гражданской службы в Администрации Ленинградской области более трех лет, 100 %
Обеспечение доли лиц, замещающих государственные должности Ленинградской области в органах исполнительной власти Ленинградской области, охваченных программой добровольного медицинского страхования, от общего числа лиц, замещающих государственные должности Ленинградской области, 100 %</t>
  </si>
  <si>
    <t xml:space="preserve">Мероприятие выполнено. Оплата осуществлена по фактическому количеству человек, прошедших диспансеризацию. </t>
  </si>
  <si>
    <t>По причине длительного согласования технического задания с функциональным заказчиком реализация мероприятия в 2020 году была признана не целесообразной</t>
  </si>
  <si>
    <t>1. В целях повышения эффективности деятельности, для обеспечения полной и всесторонней оценки соблюдения запретов, ограничений и требований, установленных в целях противодействия коррупции, осуществляется использование баз данных поисково-аналитических систем.
2. В деятельность органов исполнительной власти Ленинградской области внедрены  формы типовых документов.</t>
  </si>
  <si>
    <t>Проведено четыре обучающих семинара</t>
  </si>
  <si>
    <t>Соблюдены унифицированных требований к объему и содержанию сведений о кадровом обеспечении государственных органов, подлежащих хранению, обработке и передаче в электронном виде, и порядка электронного межведомственного и внутриведомственного взаимодействия по кадровым вопросам. Обеспечено сопровождение лицензионного программного обеспечения.</t>
  </si>
  <si>
    <t xml:space="preserve">Обеспечено развитие и сопровождение автоматизированного комплекса "Конкурс-кадры", разработаны и внедрены  дополнительные программные контенты для модуля "Электронное наставничество"; обеспечено актуализация  базы данных тестовых заданий и электронных курсов </t>
  </si>
  <si>
    <t>Данное мероприятие реализоано в рамках мероприятия 5.3.2.</t>
  </si>
  <si>
    <t>Создана автоматизированная информационная система анализа информации в отношении лиц, замещающих государственные должности ЛО в Администрации ЛО, государственных служащих ЛО, глав местных администраций, лиц, замещающих отдельные должности в государственных организациях, подведомственных ОИВ ЛО в целях выявления конфликтов интересов</t>
  </si>
  <si>
    <t>Данное мероприятие реализовано в рамках мероприятия 5.3.1.</t>
  </si>
  <si>
    <t>Обеспечена оценка соблюдения госслужащими Ленинградской области запретов, ограничений и требований, установленных в целях противодействия коррупции, по данным специализированных информационных систем и информационных ресурсов.</t>
  </si>
  <si>
    <t>Проведен 1 конкурс</t>
  </si>
  <si>
    <t>Обеспечение объективности и прозрачности механизма конкурсного отбора кандидатов, 100 %</t>
  </si>
  <si>
    <t>Продление срока приема заявок в случае, если поступила одна заявка, 7 дн. (4 конкурса);                                                                                                             Обеспечение уведомления участников конкурса путем СМС-оповещения о дате итогового конкурса, 5 дн. - 100 проц.</t>
  </si>
  <si>
    <t>Обеспечение рассмотрения на заседаниях аттестационных комиссий, вопросов в отношении государственных гражданских служащих категории «руководители» высшей и главной групп должностей государственной гражданской службы, 100 %</t>
  </si>
  <si>
    <t>Количество конкурсов, признанных несостоявшимися по причине отсутствия кандидатов, от общего количества конкурсов, 4,08 %.</t>
  </si>
  <si>
    <t>Тестирование проведено в отношении 150 кандидатов.</t>
  </si>
  <si>
    <t>Проведено повышение квалификации 20 человек</t>
  </si>
  <si>
    <t xml:space="preserve">Мероприятие  выполнено. </t>
  </si>
  <si>
    <t>Обеспечена актуализация информации на официальном интернет-портале Администрации Ленинградской области, 100 %</t>
  </si>
  <si>
    <t>Обеспечена доля лиц, замещающих государственные должности в Администрации Ленинградской области, и гражданских служащих, прошедших обучение по программам дополнительного профессионального образования в рамках реализации программ профессионального развития, от общего количества, запланированных на обучение по программам дополнительного профессионального образования в рамках реализации программ профессионального развития согласно государственному заказу, 99,8 %</t>
  </si>
  <si>
    <t>Обеспечена доля лиц, замещающих государственные должности в Администрации Ленинградской области, и гражданских служащих, участвующих в мероприятиях по профессиональному развитию, от общего количества запланированных для участия в мероприятиях по профессиональному развитию согласно государственному заказу, 100%</t>
  </si>
  <si>
    <t>Мероприятие   выполнено. Экономия по результатам закупки  245 тыс.руб.</t>
  </si>
  <si>
    <t>Проведен конкурс по формированию кадрового резерва для замещения вакантных должностей руководителей органов исполнительной власти Ленинградской области, решением конкурсной комиссии определены 7 финалистов.</t>
  </si>
  <si>
    <t>Мероприятие   выполнено.</t>
  </si>
  <si>
    <t>Проведено обучение 30 человек</t>
  </si>
  <si>
    <t>Мероприятие   выполнено. Экономия по результатам закупки  50 тыс.руб.</t>
  </si>
  <si>
    <t xml:space="preserve">Проведен день здоровья на территории курорта "Охта Парк". Второе мероприятие в 2020 году отменено в связи с ограничениями на проведение массовых мероприятий на территории Ленинградской области в соответствии с постановлениями Правительства Ленинградской области от 13.03.2020 № 117 и от 13.08.2020 № 573 </t>
  </si>
  <si>
    <t xml:space="preserve">Мероприятия в 2020 году отменены в связи с ограничениями на проведение массовых мероприятий на территории Ленинградской области в соответствии с постановлениями Правительства Ленинградской области от 13.03.2020 № 117  и от 13.08.2020 № 573  </t>
  </si>
  <si>
    <t>Мероприятие  выполнено, экономия составила 1614 тыс. руб.</t>
  </si>
  <si>
    <t>Мероприятие  выполнено, экономия составила 1797,5 тыс. руб.</t>
  </si>
  <si>
    <t>Мероприятие  выполнено, экономия 502 тыс. руб.</t>
  </si>
  <si>
    <t>Мероприятие  выполнено, экономия 3622,8 тыс. руб.</t>
  </si>
  <si>
    <t>Разработан механизм формирования проектов должностных регламентов работниками органов исполнительной власти Ленинградской области с  учетом требований Минтруда России.  Актуализирована база данных полномочий и  функций, отлажены сервисы  информационного взаимодействия</t>
  </si>
  <si>
    <t>Установлены пакеты дополнений и продлено действие лицензии программного обеспечения  оценки уязвимостей и мониторинга информационной безопасности, а также увеличено на 600 рабочих станций право на использование программного обеспечения контроля утечек информации. Осуществлялось обслуживание средств защиты информации, мониторинг событий информационной безопасности, аудит защищенности ресурсов и контроль утечек информации. Производилось выявление уязвимостей информационных ресурсов Ленинградской области, обнаружение компьютерных атак на информационные системы и ресурсы Ленинградской области, а также подключение к технической инфраструктуре Национального координационного центра по компьютерным инцидентам (НКЦКИ) ФСБ России и взаимодействие с НКЦКИ ФСБ России</t>
  </si>
  <si>
    <t>Приобретены программно-аппаратные средства автоматического выявления и регистрации инцидентов информационной безопасности в информационных системах на основе анализа информации об угрозах безопасности информации и событиях информационной безопасности и для модернизации и расширения существующей защищённой сети VipNet 6440.</t>
  </si>
  <si>
    <t>Проводятся мероприятия по обеспечению информационной безопасности на основе отечественных разработок при передаче, обработке и хранении данных. При удаленной работе сотрудников органов исполнительной власти Ленинградской области используются 999 экземпляров отечественной операционной системы. Простоя государственных информационных систем в результате компьютерных атак в 2020 году не было</t>
  </si>
  <si>
    <t>Аттестованы по требованиям безопасности информации в 7 и произведен контроль эффективности внедренных мер защиты в 28 государственных информационных системах.</t>
  </si>
  <si>
    <t>Подготовлен один отчет</t>
  </si>
  <si>
    <t>Заключено соглашение № 10/2020-КЭРиИД о предоставлении субсидии на иные цели на развитие сети многофункциональных центров предоставления государственных и муниципальных услуг в Ленинградской области года. В целях реализации мероприятия:                                                                   
- Произведены работы по благоустройству прилегающей территории филиалов ГБУ ЛО «МФЦ» «Тихвинский», ГБУ ЛО «МФЦ» «Гатчинский», ГБУ ЛО «МФЦ» «Сланцевский»;                                                        - Приобретены автоматизированные рабочие места, оборудование для АРМ, АПК «Электронная очередь», система «Говорящий город» - 6 шт., медицинское оборудование , первичные средства пожаротушения (огнетушители), мебель.</t>
  </si>
  <si>
    <t>По состоянию на 01.01.2021 года обеспечено функционирование 659 окон, из них 475 окон в 16 филиалах и 20 отделах ГБУ ЛО «МФЦ» и 184 окна удаленных рабочих мест, дополнительно организована работа 33 специализированных окон для бизнеса. По состоянию на 01.01.2021 года ГБУ ЛО «МФЦ» оказывает 600 услуг. За 2020 год зарегистрировано: количество обращений  – 3 747 282; количество обращений за предоставлением государственной услуги по государственной регистрации актов гражданского состояния – 4 535, 
среднее время ожидания заявителей в очереди 8 мин. 10 сек.</t>
  </si>
  <si>
    <t xml:space="preserve">Обеспечено бесперебойное функционирование системы автоматизации осуществления государственных полномочий в сфере лицензирования розничной продажи алкогольной продукции и деятельности по заготовке, хранению, переработке и реализации лома черных металлов, цветных металлов в Ленинградской области </t>
  </si>
  <si>
    <t>Мероприятие  выполнено, экономия 976,1 тыс. руб.</t>
  </si>
  <si>
    <t>29.07.2020 года государственный контракт в соответствии с пунктом 12.4 контракта расторгнут по соглашению сторон. Оплата по контракту произведена в размере фактических затрат на общую сумму 52 275,9 тыс. руб. Согласно протоколу согласования фактических затрат оказаны следующие услуги:
- осуществлена поставка модуля РГИС ЖКХ, обеспечивающего ведение поквартирного учета населения;
- модуль РГИС ЖКХ наполнен информацией согласно данным светокопий картотек поквартирного учета в объеме 629 578 жилых объектов;
- произведена настройка адресного плана в соответствии с Общероссийским классификатором адресов Федеральной информационной адресной системы;
- произведена настройка и распределение ролей путем создания набора учетных записей для осуществления контроля доступа пользователей в Системе и т.д.
8.12.2020 года заключен государственный контракт  на оказание услуг по развитию РГИС ЖКХ «ПКЛО». В первом квартале 2020 года приняты и оплачены следующие работы по первому этапу вышеуказанного государственного контракта :
- 100 000 шт. светокопий карточек поквартирного учета, распределенных в соответствии с адресным планом ФИАС на съемном носителе и 100 000 лицевых счетов, содержащих информацию о проживающих в ПКЛО.
- техническое задание на разработку Подсистемы обмена данными, Внешнего сегмента и Внутреннего сегмента.</t>
  </si>
  <si>
    <t xml:space="preserve">Определен финальный перечень услуг, входящих в проект «Организация суперсервиса «Рождение ребенка».
Утверждены изменения в части особенностей предоставления услуг в рамках суперсервиса НПА. 
В рамках  государственного контракта на выполнение работ по развитию государственной информационной системы Ленинградской области «Цифровая платформа «Госуслуги»контракта запланирован перевод услуг, входящтх а проект, в цифровой вид и вывод на ЕПГУ и ПГУ ЛО, а также доработка ведомственных информационных систем.
Работы в рамках проекта осуществляются в соответствии с федеральным оперативным планом реализации суперсервиса и дорожной картой реализации приоритетного проекта.
Финансирование мероприятий по созданию функциональных компонент реализации суперсервиса «Рождение ребенка» предусмотрено в рамках реализации подпрограммы № 1 «Цифровая трансформация государственного управления Ленинградской области» государственной программы «Цифровое развитие Ленинградской области» путем разработки специального функционала цифровой платформы «Госуслуги», а также за счет финансирования, предусмотренного на развитие и модернизацию ведомственных информационных систем, задействованных в суперсервисе
</t>
  </si>
  <si>
    <t>Доля внутриведомственного и межведомственного юридически значимого электронного документооборота государственных и муниципальных органов и бюджетных учреждений в 2020 году - 50%</t>
  </si>
  <si>
    <t>Мероприятие выполнено, экономия 97 тыс. руб.</t>
  </si>
  <si>
    <t>Обеспечение программой адаптации вновь назначенных на должность государственной гражданской службы Ленинградской области, 98 %</t>
  </si>
  <si>
    <t>Мероприятие выполнено,  экономия  98,61 тыс.руб.</t>
  </si>
  <si>
    <t>Мероприятие выполнено. Оплата осуществлена по фактическому подбору резюме на конкурсы</t>
  </si>
  <si>
    <t>Количество уникальных процессов, оптимизация по которым составила не менее 20% удельных затрат - 25 ед.</t>
  </si>
  <si>
    <t xml:space="preserve"> В четвертом квартале 2020 года проведены закупочные процедуры с последующим заключением государственного контракта с организацией Общество с ограниченной ответственностью «Профит Консалт» на сумму 937, 9 тыс. рублей ). Также в четвертом квартале 2020 года были проведены обучающие мероприятия сотрудников органов исполнительной власти Ленинградской области и сотрудников подведомственных учреждений Ленинградской области в соответствии с подготовленным техническим заданием. В конце декабря 2020 года приняты  работы по исполнению государственного контракта. Получено экспертных заключений на 15 уникальных процессов</t>
  </si>
  <si>
    <t>Мероприятие  выполнено, экономия  1496,72 тыс.руб.</t>
  </si>
  <si>
    <t>Мероприятие  выполнено, экономия  77 тыс. руб.</t>
  </si>
  <si>
    <t>Мероприятие  выполнено, экономия 156,5 тыс. руб.</t>
  </si>
  <si>
    <t>Мероприятие выполнено, экономия  660,87 тыс.руб.</t>
  </si>
  <si>
    <t>Мероприятие выполнено, экономия 1890,33 тыс. руб</t>
  </si>
  <si>
    <t>В ходе приемки работ по государственному контракту № 17193 от 11.09.2020 выявлены замечания, котроые не устранены в полном объеме и в необходимый срок. Срок устранения замечаний - 1 кв. 2021 г.</t>
  </si>
  <si>
    <t>Проведено анкетирование государственных гражданских служащих Администрации Ленинградской области:                                                                                                      - по итогам прохождения процедуры наставничества охват не менее 77,3% впервые поступивших;                                                                  - в целях выявления проблемных вопросов в ОИВ охват  69,6%  численностииАдминистрации ЛО</t>
  </si>
  <si>
    <t>Мероприятие  выполнено, экономия   128 тыс.руб.</t>
  </si>
  <si>
    <t>Мероприятие  выполнено, экономия  79,5 тыс.руб.</t>
  </si>
  <si>
    <t>Конкурс проведен. Определены 7 победителей. В связи с ограничениями на территории Ленинградской области в соответствии с постановлениями Правительства Ленинградской области от 13.03.2020 № 117  и от 13.08.2020 № 573  изменена концепция конкурса, уменьшено количество участников.</t>
  </si>
  <si>
    <t>Создана ГИС «Платформа обратной связи жителей Ленинградской области»</t>
  </si>
  <si>
    <t xml:space="preserve">С компетенциями цифровой экономики подготовлено  1 112 выпускников системы ВПО и СПО, прошли повышение квалификации 6812 человек.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</si>
</sst>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99">
    <xf numFmtId="0" fontId="0" fillId="0" borderId="0" xfId="0"/>
    <xf numFmtId="49" fontId="0" fillId="0" borderId="0" xfId="0" applyNumberFormat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49" fontId="3" fillId="0" borderId="1" xfId="0" applyNumberFormat="1" applyFont="1" applyBorder="1" applyAlignment="1">
      <alignment vertical="center" wrapText="1"/>
    </xf>
    <xf numFmtId="0" fontId="6" fillId="0" borderId="0" xfId="0" applyFont="1"/>
    <xf numFmtId="4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 wrapText="1"/>
    </xf>
    <xf numFmtId="164" fontId="8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49" fontId="2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>
      <alignment vertical="center"/>
    </xf>
    <xf numFmtId="43" fontId="0" fillId="0" borderId="0" xfId="0" applyNumberFormat="1"/>
    <xf numFmtId="164" fontId="1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1" xfId="0" applyFont="1" applyBorder="1" applyAlignment="1">
      <alignment horizontal="center" vertical="center" wrapText="1"/>
    </xf>
    <xf numFmtId="49" fontId="8" fillId="0" borderId="4" xfId="0" applyNumberFormat="1" applyFont="1" applyBorder="1" applyAlignment="1" applyProtection="1">
      <alignment horizontal="left" wrapText="1"/>
    </xf>
    <xf numFmtId="49" fontId="8" fillId="0" borderId="4" xfId="0" applyNumberFormat="1" applyFont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8" fillId="0" borderId="18" xfId="0" applyNumberFormat="1" applyFont="1" applyBorder="1" applyAlignment="1" applyProtection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6" fillId="3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9" xfId="0" applyFont="1" applyBorder="1" applyAlignment="1">
      <alignment horizontal="left" vertical="top" wrapText="1"/>
    </xf>
    <xf numFmtId="49" fontId="9" fillId="0" borderId="19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7" fillId="2" borderId="20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6" fillId="2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0" xfId="0" applyFont="1" applyFill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9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/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/>
    <xf numFmtId="49" fontId="1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3" xfId="0" applyNumberFormat="1" applyFont="1" applyBorder="1" applyAlignment="1" applyProtection="1">
      <alignment horizontal="left" vertical="top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abSelected="1" zoomScale="85" zoomScaleNormal="85" workbookViewId="0">
      <pane xSplit="2" ySplit="10" topLeftCell="C98" activePane="bottomRight" state="frozenSplit"/>
      <selection pane="topRight" activeCell="C1" sqref="C1"/>
      <selection pane="bottomLeft" activeCell="A11" sqref="A11"/>
      <selection pane="bottomRight" activeCell="O104" sqref="O104"/>
    </sheetView>
  </sheetViews>
  <sheetFormatPr defaultRowHeight="15" x14ac:dyDescent="0.25"/>
  <cols>
    <col min="1" max="1" width="7.7109375" style="1" customWidth="1"/>
    <col min="2" max="2" width="45.5703125" customWidth="1"/>
    <col min="3" max="3" width="11.5703125" customWidth="1"/>
    <col min="4" max="4" width="12.5703125" customWidth="1"/>
    <col min="7" max="7" width="11.5703125" style="7" customWidth="1"/>
    <col min="8" max="8" width="12.7109375" style="7" customWidth="1"/>
    <col min="12" max="12" width="10.7109375" customWidth="1"/>
    <col min="15" max="15" width="56.85546875" customWidth="1"/>
    <col min="16" max="16" width="19.28515625" style="143" customWidth="1"/>
  </cols>
  <sheetData>
    <row r="1" spans="1:16" x14ac:dyDescent="0.25">
      <c r="E1" s="178"/>
      <c r="F1" s="178"/>
      <c r="G1" s="178"/>
      <c r="H1" s="178"/>
    </row>
    <row r="2" spans="1:16" ht="18.75" x14ac:dyDescent="0.3">
      <c r="A2" s="183" t="s">
        <v>232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P2" s="145"/>
    </row>
    <row r="3" spans="1:16" ht="18.75" x14ac:dyDescent="0.3">
      <c r="A3" s="184" t="s">
        <v>233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P3" s="145"/>
    </row>
    <row r="4" spans="1:16" ht="15.75" x14ac:dyDescent="0.25">
      <c r="A4" s="51"/>
      <c r="B4" s="52"/>
      <c r="C4" s="52"/>
      <c r="D4" s="52"/>
      <c r="E4" s="52"/>
      <c r="F4" s="52"/>
      <c r="G4" s="52"/>
      <c r="H4" s="53"/>
      <c r="I4" s="52"/>
      <c r="J4" s="52"/>
      <c r="K4" s="52"/>
      <c r="L4" s="54"/>
      <c r="M4" s="52"/>
      <c r="N4" s="52"/>
      <c r="O4" s="55"/>
      <c r="P4" s="146"/>
    </row>
    <row r="5" spans="1:16" ht="19.5" customHeight="1" x14ac:dyDescent="0.25">
      <c r="A5" s="185" t="s">
        <v>234</v>
      </c>
      <c r="B5" s="185"/>
      <c r="C5" s="186"/>
      <c r="D5" s="186"/>
      <c r="E5" s="186"/>
      <c r="F5" s="186"/>
      <c r="G5" s="186"/>
      <c r="H5" s="186"/>
      <c r="I5" s="186"/>
      <c r="J5" s="186"/>
      <c r="K5" s="56"/>
      <c r="L5" s="57"/>
      <c r="M5" s="56"/>
      <c r="N5" s="56"/>
      <c r="O5" s="55"/>
      <c r="P5" s="146"/>
    </row>
    <row r="6" spans="1:16" ht="15.75" x14ac:dyDescent="0.25">
      <c r="A6" s="185" t="s">
        <v>284</v>
      </c>
      <c r="B6" s="185"/>
      <c r="C6" s="52"/>
      <c r="D6" s="52"/>
      <c r="E6" s="52"/>
      <c r="F6" s="52"/>
      <c r="G6" s="52"/>
      <c r="H6" s="53"/>
      <c r="I6" s="52"/>
      <c r="J6" s="52"/>
      <c r="K6" s="52"/>
      <c r="L6" s="54"/>
      <c r="M6" s="52"/>
      <c r="N6" s="52"/>
      <c r="O6" s="55"/>
      <c r="P6" s="146"/>
    </row>
    <row r="7" spans="1:16" ht="15.75" x14ac:dyDescent="0.25">
      <c r="A7" s="185" t="s">
        <v>235</v>
      </c>
      <c r="B7" s="185"/>
      <c r="C7" s="186"/>
      <c r="D7" s="186"/>
      <c r="E7" s="186"/>
      <c r="F7" s="186"/>
      <c r="G7" s="186"/>
      <c r="H7" s="186"/>
      <c r="I7" s="186"/>
      <c r="J7" s="186"/>
      <c r="K7" s="58"/>
      <c r="L7" s="57"/>
      <c r="M7" s="52"/>
      <c r="N7" s="52"/>
      <c r="O7" s="55"/>
      <c r="P7" s="146"/>
    </row>
    <row r="8" spans="1:16" x14ac:dyDescent="0.25">
      <c r="E8" s="13"/>
      <c r="F8" s="13"/>
      <c r="G8" s="13"/>
      <c r="H8" s="13"/>
    </row>
    <row r="9" spans="1:16" ht="74.25" customHeight="1" x14ac:dyDescent="0.25">
      <c r="A9" s="179" t="s">
        <v>30</v>
      </c>
      <c r="B9" s="181" t="s">
        <v>31</v>
      </c>
      <c r="C9" s="170" t="s">
        <v>246</v>
      </c>
      <c r="D9" s="171"/>
      <c r="E9" s="171"/>
      <c r="F9" s="172"/>
      <c r="G9" s="170" t="s">
        <v>285</v>
      </c>
      <c r="H9" s="171"/>
      <c r="I9" s="171"/>
      <c r="J9" s="172"/>
      <c r="K9" s="170" t="s">
        <v>286</v>
      </c>
      <c r="L9" s="171"/>
      <c r="M9" s="171"/>
      <c r="N9" s="187"/>
      <c r="O9" s="162" t="s">
        <v>226</v>
      </c>
      <c r="P9" s="164" t="s">
        <v>227</v>
      </c>
    </row>
    <row r="10" spans="1:16" ht="67.5" customHeight="1" x14ac:dyDescent="0.25">
      <c r="A10" s="180"/>
      <c r="B10" s="182"/>
      <c r="C10" s="44" t="s">
        <v>228</v>
      </c>
      <c r="D10" s="44" t="s">
        <v>229</v>
      </c>
      <c r="E10" s="44" t="s">
        <v>230</v>
      </c>
      <c r="F10" s="44" t="s">
        <v>231</v>
      </c>
      <c r="G10" s="44" t="s">
        <v>228</v>
      </c>
      <c r="H10" s="45" t="s">
        <v>229</v>
      </c>
      <c r="I10" s="44" t="s">
        <v>230</v>
      </c>
      <c r="J10" s="44" t="s">
        <v>231</v>
      </c>
      <c r="K10" s="44" t="s">
        <v>228</v>
      </c>
      <c r="L10" s="44" t="s">
        <v>229</v>
      </c>
      <c r="M10" s="44" t="s">
        <v>230</v>
      </c>
      <c r="N10" s="46" t="s">
        <v>231</v>
      </c>
      <c r="O10" s="163"/>
      <c r="P10" s="165"/>
    </row>
    <row r="11" spans="1:16" ht="24.75" customHeight="1" x14ac:dyDescent="0.25">
      <c r="A11" s="47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9">
        <v>8</v>
      </c>
      <c r="I11" s="48">
        <v>9</v>
      </c>
      <c r="J11" s="48">
        <v>10</v>
      </c>
      <c r="K11" s="48">
        <v>11</v>
      </c>
      <c r="L11" s="48">
        <v>12</v>
      </c>
      <c r="M11" s="48">
        <v>13</v>
      </c>
      <c r="N11" s="50">
        <v>14</v>
      </c>
      <c r="O11" s="62">
        <v>15</v>
      </c>
      <c r="P11" s="138">
        <v>16</v>
      </c>
    </row>
    <row r="12" spans="1:16" ht="31.5" customHeight="1" x14ac:dyDescent="0.25">
      <c r="A12" s="173" t="s">
        <v>210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</row>
    <row r="13" spans="1:16" ht="25.5" x14ac:dyDescent="0.25">
      <c r="A13" s="81" t="s">
        <v>185</v>
      </c>
      <c r="B13" s="3" t="s">
        <v>93</v>
      </c>
      <c r="C13" s="14"/>
      <c r="D13" s="14">
        <f>SUM(D14,D15,D16)</f>
        <v>120909.8</v>
      </c>
      <c r="E13" s="14"/>
      <c r="F13" s="14"/>
      <c r="G13" s="14"/>
      <c r="H13" s="14">
        <f>SUM(H14,H15,H16)</f>
        <v>30526.7</v>
      </c>
      <c r="I13" s="14"/>
      <c r="J13" s="14"/>
      <c r="K13" s="14"/>
      <c r="L13" s="14">
        <f>SUM(L14,L15,L16)</f>
        <v>30526.7</v>
      </c>
      <c r="M13" s="14"/>
      <c r="N13" s="14"/>
      <c r="O13" s="67" t="s">
        <v>244</v>
      </c>
      <c r="P13" s="104" t="s">
        <v>289</v>
      </c>
    </row>
    <row r="14" spans="1:16" ht="42.75" customHeight="1" x14ac:dyDescent="0.25">
      <c r="A14" s="82" t="s">
        <v>32</v>
      </c>
      <c r="B14" s="96" t="s">
        <v>214</v>
      </c>
      <c r="C14" s="32"/>
      <c r="D14" s="40">
        <v>1115</v>
      </c>
      <c r="E14" s="40"/>
      <c r="F14" s="40"/>
      <c r="G14" s="40"/>
      <c r="H14" s="40">
        <v>1115</v>
      </c>
      <c r="I14" s="40"/>
      <c r="J14" s="40"/>
      <c r="K14" s="40"/>
      <c r="L14" s="40">
        <f>H14</f>
        <v>1115</v>
      </c>
      <c r="M14" s="40"/>
      <c r="N14" s="40"/>
      <c r="O14" s="70" t="s">
        <v>368</v>
      </c>
      <c r="P14" s="141" t="s">
        <v>287</v>
      </c>
    </row>
    <row r="15" spans="1:16" ht="25.5" x14ac:dyDescent="0.25">
      <c r="A15" s="82" t="s">
        <v>33</v>
      </c>
      <c r="B15" s="108" t="s">
        <v>94</v>
      </c>
      <c r="C15" s="28"/>
      <c r="D15" s="40">
        <v>29411.7</v>
      </c>
      <c r="E15" s="40"/>
      <c r="F15" s="40"/>
      <c r="G15" s="40"/>
      <c r="H15" s="40">
        <v>29411.7</v>
      </c>
      <c r="I15" s="40"/>
      <c r="J15" s="40"/>
      <c r="K15" s="40"/>
      <c r="L15" s="40">
        <f>H15</f>
        <v>29411.7</v>
      </c>
      <c r="M15" s="40"/>
      <c r="N15" s="40"/>
      <c r="O15" s="70" t="s">
        <v>301</v>
      </c>
      <c r="P15" s="141" t="s">
        <v>287</v>
      </c>
    </row>
    <row r="16" spans="1:16" ht="51" x14ac:dyDescent="0.25">
      <c r="A16" s="82" t="s">
        <v>34</v>
      </c>
      <c r="B16" s="108" t="s">
        <v>95</v>
      </c>
      <c r="C16" s="28"/>
      <c r="D16" s="40">
        <v>90383.1</v>
      </c>
      <c r="E16" s="40"/>
      <c r="F16" s="40"/>
      <c r="G16" s="40"/>
      <c r="H16" s="40">
        <v>0</v>
      </c>
      <c r="I16" s="40"/>
      <c r="J16" s="40"/>
      <c r="K16" s="40"/>
      <c r="L16" s="40">
        <f>H16</f>
        <v>0</v>
      </c>
      <c r="M16" s="40"/>
      <c r="N16" s="40"/>
      <c r="O16" s="75" t="s">
        <v>387</v>
      </c>
      <c r="P16" s="144" t="s">
        <v>289</v>
      </c>
    </row>
    <row r="17" spans="1:16" ht="66.75" customHeight="1" x14ac:dyDescent="0.25">
      <c r="A17" s="81" t="s">
        <v>35</v>
      </c>
      <c r="B17" s="3" t="s">
        <v>0</v>
      </c>
      <c r="C17" s="21">
        <f>SUM(C18:C19)</f>
        <v>702.7</v>
      </c>
      <c r="D17" s="21">
        <f>SUM(D18:D19)</f>
        <v>1332498.1000000001</v>
      </c>
      <c r="E17" s="21"/>
      <c r="F17" s="21"/>
      <c r="G17" s="21">
        <f>SUM(G18:G19)</f>
        <v>702.7</v>
      </c>
      <c r="H17" s="21">
        <f>SUM(H18:H19)</f>
        <v>1332498.1000000001</v>
      </c>
      <c r="I17" s="21"/>
      <c r="J17" s="21"/>
      <c r="K17" s="21">
        <f>SUM(K18:K19)</f>
        <v>702.7</v>
      </c>
      <c r="L17" s="21">
        <f>SUM(L18:L19)</f>
        <v>1332498.1000000001</v>
      </c>
      <c r="M17" s="21"/>
      <c r="N17" s="21"/>
      <c r="O17" s="67" t="s">
        <v>244</v>
      </c>
      <c r="P17" s="150" t="s">
        <v>287</v>
      </c>
    </row>
    <row r="18" spans="1:16" ht="140.25" customHeight="1" x14ac:dyDescent="0.25">
      <c r="A18" s="82" t="s">
        <v>36</v>
      </c>
      <c r="B18" s="108" t="s">
        <v>1</v>
      </c>
      <c r="C18" s="40">
        <v>702.7</v>
      </c>
      <c r="D18" s="40">
        <f>1294719.1</f>
        <v>1294719.1000000001</v>
      </c>
      <c r="E18" s="40"/>
      <c r="F18" s="40"/>
      <c r="G18" s="40">
        <v>702.7</v>
      </c>
      <c r="H18" s="40">
        <v>1294719.1000000001</v>
      </c>
      <c r="I18" s="40"/>
      <c r="J18" s="40"/>
      <c r="K18" s="40">
        <f>G18</f>
        <v>702.7</v>
      </c>
      <c r="L18" s="40">
        <f>H18</f>
        <v>1294719.1000000001</v>
      </c>
      <c r="M18" s="40"/>
      <c r="N18" s="40"/>
      <c r="O18" s="136" t="s">
        <v>370</v>
      </c>
      <c r="P18" s="141" t="s">
        <v>287</v>
      </c>
    </row>
    <row r="19" spans="1:16" ht="140.25" customHeight="1" x14ac:dyDescent="0.25">
      <c r="A19" s="82" t="s">
        <v>37</v>
      </c>
      <c r="B19" s="107" t="s">
        <v>2</v>
      </c>
      <c r="C19" s="28"/>
      <c r="D19" s="97">
        <f>29073.3+8705.7</f>
        <v>37779</v>
      </c>
      <c r="E19" s="40"/>
      <c r="F19" s="40"/>
      <c r="G19" s="40"/>
      <c r="H19" s="40">
        <v>37779</v>
      </c>
      <c r="I19" s="40"/>
      <c r="J19" s="40"/>
      <c r="K19" s="40"/>
      <c r="L19" s="40">
        <f>H19</f>
        <v>37779</v>
      </c>
      <c r="M19" s="40"/>
      <c r="N19" s="40"/>
      <c r="O19" s="136" t="s">
        <v>369</v>
      </c>
      <c r="P19" s="141" t="s">
        <v>287</v>
      </c>
    </row>
    <row r="20" spans="1:16" ht="24" customHeight="1" x14ac:dyDescent="0.25">
      <c r="A20" s="2" t="s">
        <v>38</v>
      </c>
      <c r="B20" s="3" t="s">
        <v>96</v>
      </c>
      <c r="C20" s="11"/>
      <c r="D20" s="14">
        <f>D21+D22+D28+D29+D36+D57+D58+D59</f>
        <v>360355.5</v>
      </c>
      <c r="E20" s="14"/>
      <c r="F20" s="14"/>
      <c r="G20" s="14"/>
      <c r="H20" s="14">
        <f>H21+H22+H28+H29+H36+H57+H58+H59</f>
        <v>303162.90000000002</v>
      </c>
      <c r="I20" s="14"/>
      <c r="J20" s="14"/>
      <c r="K20" s="14"/>
      <c r="L20" s="14">
        <f>L21+L22+L28+L29+L36+L57+L58+L59</f>
        <v>303162.90000000002</v>
      </c>
      <c r="M20" s="14"/>
      <c r="N20" s="14"/>
      <c r="O20" s="67" t="s">
        <v>244</v>
      </c>
      <c r="P20" s="147"/>
    </row>
    <row r="21" spans="1:16" ht="75" customHeight="1" x14ac:dyDescent="0.25">
      <c r="A21" s="94" t="s">
        <v>39</v>
      </c>
      <c r="B21" s="108" t="s">
        <v>3</v>
      </c>
      <c r="C21" s="28"/>
      <c r="D21" s="15">
        <f>51760.4+1071</f>
        <v>52831.4</v>
      </c>
      <c r="E21" s="15"/>
      <c r="F21" s="15"/>
      <c r="G21" s="15"/>
      <c r="H21" s="84">
        <v>52831.4</v>
      </c>
      <c r="I21" s="84"/>
      <c r="J21" s="84"/>
      <c r="K21" s="84"/>
      <c r="L21" s="84">
        <f>H21</f>
        <v>52831.4</v>
      </c>
      <c r="M21" s="15"/>
      <c r="N21" s="15"/>
      <c r="O21" s="70" t="s">
        <v>298</v>
      </c>
      <c r="P21" s="141" t="s">
        <v>287</v>
      </c>
    </row>
    <row r="22" spans="1:16" ht="51" x14ac:dyDescent="0.25">
      <c r="A22" s="94" t="s">
        <v>40</v>
      </c>
      <c r="B22" s="108" t="s">
        <v>97</v>
      </c>
      <c r="C22" s="28"/>
      <c r="D22" s="40">
        <f>SUM(D23:D27)</f>
        <v>10149.1</v>
      </c>
      <c r="E22" s="40"/>
      <c r="F22" s="40"/>
      <c r="G22" s="40"/>
      <c r="H22" s="40">
        <f>SUM(H23:H27)</f>
        <v>10149</v>
      </c>
      <c r="I22" s="40"/>
      <c r="J22" s="40"/>
      <c r="K22" s="40"/>
      <c r="L22" s="40">
        <f>SUM(L23:L27)</f>
        <v>10149</v>
      </c>
      <c r="M22" s="40"/>
      <c r="N22" s="40"/>
      <c r="O22" s="35" t="s">
        <v>244</v>
      </c>
      <c r="P22" s="141" t="s">
        <v>287</v>
      </c>
    </row>
    <row r="23" spans="1:16" ht="30" customHeight="1" x14ac:dyDescent="0.25">
      <c r="A23" s="156" t="s">
        <v>98</v>
      </c>
      <c r="B23" s="166" t="s">
        <v>123</v>
      </c>
      <c r="C23" s="168"/>
      <c r="D23" s="40">
        <v>1093</v>
      </c>
      <c r="E23" s="40"/>
      <c r="F23" s="40"/>
      <c r="G23" s="40"/>
      <c r="H23" s="40">
        <v>1092.9000000000001</v>
      </c>
      <c r="I23" s="40"/>
      <c r="J23" s="40"/>
      <c r="K23" s="40"/>
      <c r="L23" s="40">
        <f t="shared" ref="L23:L28" si="0">H23</f>
        <v>1092.9000000000001</v>
      </c>
      <c r="M23" s="40"/>
      <c r="N23" s="40"/>
      <c r="O23" s="70" t="s">
        <v>301</v>
      </c>
      <c r="P23" s="141" t="s">
        <v>287</v>
      </c>
    </row>
    <row r="24" spans="1:16" ht="21" customHeight="1" x14ac:dyDescent="0.25">
      <c r="A24" s="157"/>
      <c r="B24" s="167"/>
      <c r="C24" s="169"/>
      <c r="D24" s="40">
        <v>1188</v>
      </c>
      <c r="E24" s="40"/>
      <c r="F24" s="40"/>
      <c r="G24" s="40"/>
      <c r="H24" s="40">
        <v>1188</v>
      </c>
      <c r="I24" s="40"/>
      <c r="J24" s="40"/>
      <c r="K24" s="40"/>
      <c r="L24" s="40">
        <f t="shared" si="0"/>
        <v>1188</v>
      </c>
      <c r="M24" s="40"/>
      <c r="N24" s="40"/>
      <c r="O24" s="105" t="s">
        <v>302</v>
      </c>
      <c r="P24" s="141" t="s">
        <v>287</v>
      </c>
    </row>
    <row r="25" spans="1:16" ht="76.5" x14ac:dyDescent="0.25">
      <c r="A25" s="94" t="s">
        <v>99</v>
      </c>
      <c r="B25" s="65" t="s">
        <v>216</v>
      </c>
      <c r="C25" s="32"/>
      <c r="D25" s="20">
        <v>0</v>
      </c>
      <c r="E25" s="40"/>
      <c r="F25" s="40"/>
      <c r="G25" s="40"/>
      <c r="H25" s="40">
        <v>0</v>
      </c>
      <c r="I25" s="40"/>
      <c r="J25" s="40"/>
      <c r="K25" s="40"/>
      <c r="L25" s="40">
        <f t="shared" si="0"/>
        <v>0</v>
      </c>
      <c r="M25" s="40"/>
      <c r="N25" s="40"/>
      <c r="O25" s="70" t="s">
        <v>290</v>
      </c>
      <c r="P25" s="147"/>
    </row>
    <row r="26" spans="1:16" ht="25.5" x14ac:dyDescent="0.25">
      <c r="A26" s="94" t="s">
        <v>100</v>
      </c>
      <c r="B26" s="65" t="s">
        <v>217</v>
      </c>
      <c r="C26" s="28"/>
      <c r="D26" s="20">
        <v>7190</v>
      </c>
      <c r="E26" s="40"/>
      <c r="F26" s="40"/>
      <c r="G26" s="40"/>
      <c r="H26" s="40">
        <v>7190</v>
      </c>
      <c r="I26" s="40"/>
      <c r="J26" s="40"/>
      <c r="K26" s="40"/>
      <c r="L26" s="40">
        <f t="shared" si="0"/>
        <v>7190</v>
      </c>
      <c r="M26" s="40"/>
      <c r="N26" s="40"/>
      <c r="O26" s="70" t="s">
        <v>305</v>
      </c>
      <c r="P26" s="141" t="s">
        <v>287</v>
      </c>
    </row>
    <row r="27" spans="1:16" ht="90" x14ac:dyDescent="0.25">
      <c r="A27" s="94" t="s">
        <v>101</v>
      </c>
      <c r="B27" s="98" t="s">
        <v>90</v>
      </c>
      <c r="C27" s="28"/>
      <c r="D27" s="40">
        <v>678.1</v>
      </c>
      <c r="E27" s="40"/>
      <c r="F27" s="40"/>
      <c r="G27" s="40"/>
      <c r="H27" s="40">
        <v>678.1</v>
      </c>
      <c r="I27" s="40"/>
      <c r="J27" s="40"/>
      <c r="K27" s="40"/>
      <c r="L27" s="40">
        <f t="shared" si="0"/>
        <v>678.1</v>
      </c>
      <c r="M27" s="40"/>
      <c r="N27" s="40"/>
      <c r="O27" s="139" t="s">
        <v>371</v>
      </c>
      <c r="P27" s="141" t="s">
        <v>287</v>
      </c>
    </row>
    <row r="28" spans="1:16" ht="153" x14ac:dyDescent="0.25">
      <c r="A28" s="94" t="s">
        <v>41</v>
      </c>
      <c r="B28" s="108" t="s">
        <v>4</v>
      </c>
      <c r="C28" s="28"/>
      <c r="D28" s="40">
        <v>1300</v>
      </c>
      <c r="E28" s="40"/>
      <c r="F28" s="40"/>
      <c r="G28" s="40"/>
      <c r="H28" s="20">
        <v>1300</v>
      </c>
      <c r="I28" s="40"/>
      <c r="J28" s="40"/>
      <c r="K28" s="40"/>
      <c r="L28" s="40">
        <f t="shared" si="0"/>
        <v>1300</v>
      </c>
      <c r="M28" s="40"/>
      <c r="N28" s="40"/>
      <c r="O28" s="95" t="s">
        <v>288</v>
      </c>
      <c r="P28" s="141" t="s">
        <v>287</v>
      </c>
    </row>
    <row r="29" spans="1:16" ht="63.75" x14ac:dyDescent="0.25">
      <c r="A29" s="94" t="s">
        <v>42</v>
      </c>
      <c r="B29" s="93" t="s">
        <v>102</v>
      </c>
      <c r="C29" s="28"/>
      <c r="D29" s="40">
        <f>SUM(D30:D35)</f>
        <v>120390.9</v>
      </c>
      <c r="E29" s="40"/>
      <c r="F29" s="40"/>
      <c r="G29" s="40"/>
      <c r="H29" s="40">
        <f>SUM(H30:H35)</f>
        <v>120390.9</v>
      </c>
      <c r="I29" s="40"/>
      <c r="J29" s="40"/>
      <c r="K29" s="40"/>
      <c r="L29" s="40">
        <f>SUM(L30:L35)</f>
        <v>120390.9</v>
      </c>
      <c r="M29" s="40"/>
      <c r="N29" s="40"/>
      <c r="O29" s="35" t="s">
        <v>244</v>
      </c>
      <c r="P29" s="141" t="s">
        <v>287</v>
      </c>
    </row>
    <row r="30" spans="1:16" ht="25.5" x14ac:dyDescent="0.25">
      <c r="A30" s="94" t="s">
        <v>103</v>
      </c>
      <c r="B30" s="65" t="s">
        <v>218</v>
      </c>
      <c r="C30" s="28"/>
      <c r="D30" s="40">
        <v>6865.5</v>
      </c>
      <c r="E30" s="40"/>
      <c r="F30" s="40"/>
      <c r="G30" s="40"/>
      <c r="H30" s="40">
        <v>6865.5</v>
      </c>
      <c r="I30" s="40"/>
      <c r="J30" s="40"/>
      <c r="K30" s="40"/>
      <c r="L30" s="40">
        <f>H30</f>
        <v>6865.5</v>
      </c>
      <c r="M30" s="40"/>
      <c r="N30" s="40"/>
      <c r="O30" s="70" t="s">
        <v>303</v>
      </c>
      <c r="P30" s="141" t="s">
        <v>287</v>
      </c>
    </row>
    <row r="31" spans="1:16" ht="30.75" customHeight="1" x14ac:dyDescent="0.25">
      <c r="A31" s="156" t="s">
        <v>104</v>
      </c>
      <c r="B31" s="166" t="s">
        <v>124</v>
      </c>
      <c r="C31" s="168"/>
      <c r="D31" s="40">
        <v>75571.5</v>
      </c>
      <c r="E31" s="40"/>
      <c r="F31" s="40"/>
      <c r="G31" s="40"/>
      <c r="H31" s="40">
        <v>75571.5</v>
      </c>
      <c r="I31" s="40" t="s">
        <v>245</v>
      </c>
      <c r="J31" s="40"/>
      <c r="K31" s="40"/>
      <c r="L31" s="40">
        <f t="shared" ref="L31:L35" si="1">H31</f>
        <v>75571.5</v>
      </c>
      <c r="M31" s="40"/>
      <c r="N31" s="40"/>
      <c r="O31" s="70" t="s">
        <v>303</v>
      </c>
      <c r="P31" s="141" t="s">
        <v>287</v>
      </c>
    </row>
    <row r="32" spans="1:16" ht="29.25" customHeight="1" x14ac:dyDescent="0.25">
      <c r="A32" s="157"/>
      <c r="B32" s="167"/>
      <c r="C32" s="169"/>
      <c r="D32" s="40">
        <v>26874</v>
      </c>
      <c r="E32" s="40"/>
      <c r="F32" s="40"/>
      <c r="G32" s="40"/>
      <c r="H32" s="40">
        <v>26874</v>
      </c>
      <c r="I32" s="40"/>
      <c r="J32" s="40"/>
      <c r="K32" s="40"/>
      <c r="L32" s="40">
        <f t="shared" si="1"/>
        <v>26874</v>
      </c>
      <c r="M32" s="40"/>
      <c r="N32" s="40"/>
      <c r="O32" s="105" t="s">
        <v>302</v>
      </c>
      <c r="P32" s="141" t="s">
        <v>287</v>
      </c>
    </row>
    <row r="33" spans="1:16" ht="29.25" customHeight="1" x14ac:dyDescent="0.25">
      <c r="A33" s="156" t="s">
        <v>151</v>
      </c>
      <c r="B33" s="166" t="s">
        <v>125</v>
      </c>
      <c r="C33" s="168"/>
      <c r="D33" s="40">
        <v>6768.6</v>
      </c>
      <c r="E33" s="40"/>
      <c r="F33" s="40"/>
      <c r="G33" s="40"/>
      <c r="H33" s="40">
        <v>6768.6</v>
      </c>
      <c r="I33" s="40"/>
      <c r="J33" s="40"/>
      <c r="K33" s="40"/>
      <c r="L33" s="40">
        <f t="shared" si="1"/>
        <v>6768.6</v>
      </c>
      <c r="M33" s="40"/>
      <c r="N33" s="40"/>
      <c r="O33" s="70" t="s">
        <v>303</v>
      </c>
      <c r="P33" s="141" t="s">
        <v>287</v>
      </c>
    </row>
    <row r="34" spans="1:16" ht="38.25" customHeight="1" x14ac:dyDescent="0.25">
      <c r="A34" s="157"/>
      <c r="B34" s="167"/>
      <c r="C34" s="169"/>
      <c r="D34" s="40">
        <v>0</v>
      </c>
      <c r="E34" s="40"/>
      <c r="F34" s="40"/>
      <c r="G34" s="40"/>
      <c r="H34" s="40">
        <v>0</v>
      </c>
      <c r="I34" s="40"/>
      <c r="J34" s="40"/>
      <c r="K34" s="40"/>
      <c r="L34" s="40">
        <f t="shared" si="1"/>
        <v>0</v>
      </c>
      <c r="M34" s="40"/>
      <c r="N34" s="40"/>
      <c r="O34" s="70" t="s">
        <v>290</v>
      </c>
      <c r="P34" s="147"/>
    </row>
    <row r="35" spans="1:16" ht="63.75" x14ac:dyDescent="0.25">
      <c r="A35" s="94" t="s">
        <v>105</v>
      </c>
      <c r="B35" s="65" t="s">
        <v>219</v>
      </c>
      <c r="C35" s="28"/>
      <c r="D35" s="40">
        <v>4311.3</v>
      </c>
      <c r="E35" s="40"/>
      <c r="F35" s="40"/>
      <c r="G35" s="40"/>
      <c r="H35" s="40">
        <v>4311.3</v>
      </c>
      <c r="I35" s="40"/>
      <c r="J35" s="40"/>
      <c r="K35" s="40"/>
      <c r="L35" s="40">
        <f t="shared" si="1"/>
        <v>4311.3</v>
      </c>
      <c r="M35" s="40"/>
      <c r="N35" s="40"/>
      <c r="O35" s="70" t="s">
        <v>304</v>
      </c>
      <c r="P35" s="141" t="s">
        <v>287</v>
      </c>
    </row>
    <row r="36" spans="1:16" ht="51.75" customHeight="1" x14ac:dyDescent="0.25">
      <c r="A36" s="94" t="s">
        <v>43</v>
      </c>
      <c r="B36" s="93" t="s">
        <v>106</v>
      </c>
      <c r="C36" s="28"/>
      <c r="D36" s="40">
        <f>SUM(D37:D56)</f>
        <v>124384.1</v>
      </c>
      <c r="E36" s="40"/>
      <c r="F36" s="40"/>
      <c r="G36" s="40"/>
      <c r="H36" s="40">
        <f>SUM(H37:H56)+0.1</f>
        <v>118491.6</v>
      </c>
      <c r="I36" s="40"/>
      <c r="J36" s="40"/>
      <c r="K36" s="40"/>
      <c r="L36" s="40">
        <f>SUM(L37:L56)+0.1</f>
        <v>118491.6</v>
      </c>
      <c r="M36" s="40"/>
      <c r="N36" s="40"/>
      <c r="O36" s="35" t="s">
        <v>244</v>
      </c>
      <c r="P36" s="141" t="s">
        <v>287</v>
      </c>
    </row>
    <row r="37" spans="1:16" ht="33.75" customHeight="1" x14ac:dyDescent="0.25">
      <c r="A37" s="156" t="s">
        <v>133</v>
      </c>
      <c r="B37" s="175" t="s">
        <v>147</v>
      </c>
      <c r="C37" s="168"/>
      <c r="D37" s="89">
        <v>8457.5</v>
      </c>
      <c r="E37" s="23"/>
      <c r="F37" s="23"/>
      <c r="G37" s="23"/>
      <c r="H37" s="23">
        <v>8457.5</v>
      </c>
      <c r="I37" s="23"/>
      <c r="J37" s="23"/>
      <c r="K37" s="23"/>
      <c r="L37" s="23">
        <f t="shared" ref="L37:L47" si="2">H37</f>
        <v>8457.5</v>
      </c>
      <c r="M37" s="23"/>
      <c r="N37" s="23"/>
      <c r="O37" s="70" t="s">
        <v>301</v>
      </c>
      <c r="P37" s="141" t="s">
        <v>287</v>
      </c>
    </row>
    <row r="38" spans="1:16" ht="28.5" customHeight="1" x14ac:dyDescent="0.25">
      <c r="A38" s="157"/>
      <c r="B38" s="157"/>
      <c r="C38" s="169"/>
      <c r="D38" s="23">
        <v>15000</v>
      </c>
      <c r="E38" s="23"/>
      <c r="F38" s="23"/>
      <c r="G38" s="23"/>
      <c r="H38" s="23">
        <v>15000</v>
      </c>
      <c r="I38" s="23"/>
      <c r="J38" s="23"/>
      <c r="K38" s="23"/>
      <c r="L38" s="23">
        <f t="shared" si="2"/>
        <v>15000</v>
      </c>
      <c r="M38" s="23"/>
      <c r="N38" s="23"/>
      <c r="O38" s="122" t="s">
        <v>306</v>
      </c>
      <c r="P38" s="141" t="s">
        <v>287</v>
      </c>
    </row>
    <row r="39" spans="1:16" ht="28.5" customHeight="1" x14ac:dyDescent="0.25">
      <c r="A39" s="156" t="s">
        <v>135</v>
      </c>
      <c r="B39" s="166" t="s">
        <v>248</v>
      </c>
      <c r="C39" s="85"/>
      <c r="D39" s="89">
        <v>1039.5</v>
      </c>
      <c r="E39" s="23"/>
      <c r="F39" s="23"/>
      <c r="G39" s="23"/>
      <c r="H39" s="23">
        <v>1002.4</v>
      </c>
      <c r="I39" s="23"/>
      <c r="J39" s="23"/>
      <c r="K39" s="23"/>
      <c r="L39" s="23">
        <f t="shared" si="2"/>
        <v>1002.4</v>
      </c>
      <c r="M39" s="23"/>
      <c r="N39" s="23"/>
      <c r="O39" s="70" t="s">
        <v>307</v>
      </c>
      <c r="P39" s="141" t="s">
        <v>287</v>
      </c>
    </row>
    <row r="40" spans="1:16" ht="28.5" customHeight="1" x14ac:dyDescent="0.25">
      <c r="A40" s="157"/>
      <c r="B40" s="167" t="s">
        <v>248</v>
      </c>
      <c r="C40" s="85"/>
      <c r="D40" s="89">
        <v>3123.7</v>
      </c>
      <c r="E40" s="23"/>
      <c r="F40" s="23"/>
      <c r="G40" s="23"/>
      <c r="H40" s="23">
        <v>3123.7</v>
      </c>
      <c r="I40" s="23"/>
      <c r="J40" s="23"/>
      <c r="K40" s="23"/>
      <c r="L40" s="23">
        <f t="shared" si="2"/>
        <v>3123.7</v>
      </c>
      <c r="M40" s="23"/>
      <c r="N40" s="23"/>
      <c r="O40" s="122" t="s">
        <v>308</v>
      </c>
      <c r="P40" s="141" t="s">
        <v>287</v>
      </c>
    </row>
    <row r="41" spans="1:16" ht="24" customHeight="1" x14ac:dyDescent="0.25">
      <c r="A41" s="94" t="s">
        <v>136</v>
      </c>
      <c r="B41" s="107" t="s">
        <v>271</v>
      </c>
      <c r="C41" s="86"/>
      <c r="D41" s="89">
        <v>2910.6</v>
      </c>
      <c r="E41" s="23"/>
      <c r="F41" s="23"/>
      <c r="G41" s="23"/>
      <c r="H41" s="23">
        <v>2910.6</v>
      </c>
      <c r="I41" s="23"/>
      <c r="J41" s="23"/>
      <c r="K41" s="23"/>
      <c r="L41" s="23">
        <f t="shared" si="2"/>
        <v>2910.6</v>
      </c>
      <c r="M41" s="23"/>
      <c r="N41" s="23"/>
      <c r="O41" s="70" t="s">
        <v>307</v>
      </c>
      <c r="P41" s="141" t="s">
        <v>287</v>
      </c>
    </row>
    <row r="42" spans="1:16" ht="25.5" x14ac:dyDescent="0.25">
      <c r="A42" s="94" t="s">
        <v>137</v>
      </c>
      <c r="B42" s="107" t="s">
        <v>249</v>
      </c>
      <c r="C42" s="87"/>
      <c r="D42" s="89">
        <v>13591.3</v>
      </c>
      <c r="E42" s="23"/>
      <c r="F42" s="23"/>
      <c r="G42" s="23"/>
      <c r="H42" s="23">
        <v>13591.3</v>
      </c>
      <c r="I42" s="23"/>
      <c r="J42" s="23"/>
      <c r="K42" s="23"/>
      <c r="L42" s="23">
        <f t="shared" si="2"/>
        <v>13591.3</v>
      </c>
      <c r="M42" s="23"/>
      <c r="N42" s="23"/>
      <c r="O42" s="105" t="s">
        <v>392</v>
      </c>
      <c r="P42" s="141" t="s">
        <v>287</v>
      </c>
    </row>
    <row r="43" spans="1:16" ht="57.75" customHeight="1" x14ac:dyDescent="0.25">
      <c r="A43" s="156" t="s">
        <v>138</v>
      </c>
      <c r="B43" s="175" t="s">
        <v>146</v>
      </c>
      <c r="C43" s="168"/>
      <c r="D43" s="89">
        <v>2450.6</v>
      </c>
      <c r="E43" s="23"/>
      <c r="F43" s="23"/>
      <c r="G43" s="23"/>
      <c r="H43" s="23">
        <v>450.6</v>
      </c>
      <c r="I43" s="23"/>
      <c r="J43" s="23"/>
      <c r="K43" s="23"/>
      <c r="L43" s="23">
        <f t="shared" si="2"/>
        <v>450.6</v>
      </c>
      <c r="M43" s="23"/>
      <c r="N43" s="23"/>
      <c r="O43" s="70" t="s">
        <v>310</v>
      </c>
      <c r="P43" s="144" t="s">
        <v>359</v>
      </c>
    </row>
    <row r="44" spans="1:16" ht="32.25" customHeight="1" x14ac:dyDescent="0.25">
      <c r="A44" s="157"/>
      <c r="B44" s="176"/>
      <c r="C44" s="177"/>
      <c r="D44" s="89">
        <v>18000</v>
      </c>
      <c r="E44" s="23"/>
      <c r="F44" s="23"/>
      <c r="G44" s="23"/>
      <c r="H44" s="23">
        <v>17950</v>
      </c>
      <c r="I44" s="23"/>
      <c r="J44" s="23"/>
      <c r="K44" s="23"/>
      <c r="L44" s="23">
        <f t="shared" si="2"/>
        <v>17950</v>
      </c>
      <c r="M44" s="23"/>
      <c r="N44" s="23"/>
      <c r="O44" s="122" t="s">
        <v>311</v>
      </c>
      <c r="P44" s="141" t="s">
        <v>287</v>
      </c>
    </row>
    <row r="45" spans="1:16" ht="27" customHeight="1" x14ac:dyDescent="0.25">
      <c r="A45" s="156" t="s">
        <v>139</v>
      </c>
      <c r="B45" s="195" t="s">
        <v>145</v>
      </c>
      <c r="C45" s="168"/>
      <c r="D45" s="89">
        <v>588</v>
      </c>
      <c r="E45" s="23"/>
      <c r="F45" s="23"/>
      <c r="G45" s="23"/>
      <c r="H45" s="23">
        <v>588</v>
      </c>
      <c r="I45" s="23"/>
      <c r="J45" s="23"/>
      <c r="K45" s="23"/>
      <c r="L45" s="23">
        <f t="shared" si="2"/>
        <v>588</v>
      </c>
      <c r="M45" s="23"/>
      <c r="N45" s="23"/>
      <c r="O45" s="70" t="s">
        <v>312</v>
      </c>
      <c r="P45" s="141" t="s">
        <v>287</v>
      </c>
    </row>
    <row r="46" spans="1:16" ht="27.75" customHeight="1" x14ac:dyDescent="0.25">
      <c r="A46" s="157"/>
      <c r="B46" s="169"/>
      <c r="C46" s="177"/>
      <c r="D46" s="89">
        <v>9321.7999999999993</v>
      </c>
      <c r="E46" s="23"/>
      <c r="F46" s="23"/>
      <c r="G46" s="23"/>
      <c r="H46" s="23">
        <v>9321.7999999999993</v>
      </c>
      <c r="I46" s="23"/>
      <c r="J46" s="23"/>
      <c r="K46" s="23"/>
      <c r="L46" s="23">
        <f t="shared" si="2"/>
        <v>9321.7999999999993</v>
      </c>
      <c r="M46" s="23"/>
      <c r="N46" s="23"/>
      <c r="O46" s="122" t="s">
        <v>313</v>
      </c>
      <c r="P46" s="141" t="s">
        <v>287</v>
      </c>
    </row>
    <row r="47" spans="1:16" ht="19.5" customHeight="1" x14ac:dyDescent="0.25">
      <c r="A47" s="156" t="s">
        <v>140</v>
      </c>
      <c r="B47" s="196" t="s">
        <v>144</v>
      </c>
      <c r="C47" s="177"/>
      <c r="D47" s="89">
        <v>2761.1</v>
      </c>
      <c r="E47" s="23"/>
      <c r="F47" s="23"/>
      <c r="G47" s="23"/>
      <c r="H47" s="23">
        <v>2761.1</v>
      </c>
      <c r="I47" s="23"/>
      <c r="J47" s="23"/>
      <c r="K47" s="23"/>
      <c r="L47" s="23">
        <f t="shared" si="2"/>
        <v>2761.1</v>
      </c>
      <c r="M47" s="23"/>
      <c r="N47" s="23"/>
      <c r="O47" s="70" t="s">
        <v>312</v>
      </c>
      <c r="P47" s="141" t="s">
        <v>287</v>
      </c>
    </row>
    <row r="48" spans="1:16" ht="20.25" customHeight="1" x14ac:dyDescent="0.25">
      <c r="A48" s="176"/>
      <c r="B48" s="176"/>
      <c r="C48" s="177"/>
      <c r="D48" s="29">
        <v>3013.9</v>
      </c>
      <c r="E48" s="29"/>
      <c r="F48" s="29"/>
      <c r="G48" s="29"/>
      <c r="H48" s="29">
        <v>3398.7</v>
      </c>
      <c r="I48" s="29"/>
      <c r="J48" s="29"/>
      <c r="K48" s="29"/>
      <c r="L48" s="23">
        <f t="shared" ref="L48:L58" si="3">H48</f>
        <v>3398.7</v>
      </c>
      <c r="M48" s="29"/>
      <c r="N48" s="29"/>
      <c r="O48" s="122" t="s">
        <v>313</v>
      </c>
      <c r="P48" s="141" t="s">
        <v>287</v>
      </c>
    </row>
    <row r="49" spans="1:16" ht="44.25" customHeight="1" x14ac:dyDescent="0.25">
      <c r="A49" s="94" t="s">
        <v>141</v>
      </c>
      <c r="B49" s="99" t="s">
        <v>220</v>
      </c>
      <c r="C49" s="28"/>
      <c r="D49" s="23">
        <v>10000</v>
      </c>
      <c r="E49" s="23"/>
      <c r="F49" s="23"/>
      <c r="G49" s="23"/>
      <c r="H49" s="23">
        <v>5833.3</v>
      </c>
      <c r="I49" s="23"/>
      <c r="J49" s="23"/>
      <c r="K49" s="23"/>
      <c r="L49" s="23">
        <f t="shared" si="3"/>
        <v>5833.3</v>
      </c>
      <c r="M49" s="23"/>
      <c r="N49" s="23"/>
      <c r="O49" s="123" t="s">
        <v>314</v>
      </c>
      <c r="P49" s="144" t="s">
        <v>289</v>
      </c>
    </row>
    <row r="50" spans="1:16" ht="22.5" customHeight="1" x14ac:dyDescent="0.25">
      <c r="A50" s="156" t="s">
        <v>142</v>
      </c>
      <c r="B50" s="197" t="s">
        <v>221</v>
      </c>
      <c r="C50" s="28"/>
      <c r="D50" s="23">
        <v>0</v>
      </c>
      <c r="E50" s="23"/>
      <c r="F50" s="23"/>
      <c r="G50" s="23"/>
      <c r="H50" s="23">
        <v>0</v>
      </c>
      <c r="I50" s="23"/>
      <c r="J50" s="23"/>
      <c r="K50" s="23"/>
      <c r="L50" s="23">
        <f t="shared" si="3"/>
        <v>0</v>
      </c>
      <c r="M50" s="23"/>
      <c r="N50" s="23"/>
      <c r="O50" s="70" t="s">
        <v>290</v>
      </c>
      <c r="P50" s="147"/>
    </row>
    <row r="51" spans="1:16" ht="25.5" x14ac:dyDescent="0.25">
      <c r="A51" s="157"/>
      <c r="B51" s="155"/>
      <c r="C51" s="108"/>
      <c r="D51" s="23">
        <v>7000</v>
      </c>
      <c r="E51" s="23"/>
      <c r="F51" s="23"/>
      <c r="G51" s="23"/>
      <c r="H51" s="23">
        <v>7000</v>
      </c>
      <c r="I51" s="23"/>
      <c r="J51" s="23"/>
      <c r="K51" s="23"/>
      <c r="L51" s="23">
        <f t="shared" si="3"/>
        <v>7000</v>
      </c>
      <c r="M51" s="23"/>
      <c r="N51" s="23"/>
      <c r="O51" s="111" t="s">
        <v>309</v>
      </c>
      <c r="P51" s="141" t="s">
        <v>287</v>
      </c>
    </row>
    <row r="52" spans="1:16" ht="15" customHeight="1" x14ac:dyDescent="0.25">
      <c r="A52" s="198" t="s">
        <v>143</v>
      </c>
      <c r="B52" s="197" t="s">
        <v>222</v>
      </c>
      <c r="C52" s="28"/>
      <c r="D52" s="89">
        <v>0</v>
      </c>
      <c r="E52" s="23"/>
      <c r="F52" s="23"/>
      <c r="G52" s="23"/>
      <c r="H52" s="23">
        <v>0</v>
      </c>
      <c r="I52" s="23"/>
      <c r="J52" s="23"/>
      <c r="K52" s="23"/>
      <c r="L52" s="23">
        <f t="shared" si="3"/>
        <v>0</v>
      </c>
      <c r="M52" s="23"/>
      <c r="N52" s="23"/>
      <c r="O52" s="70" t="s">
        <v>290</v>
      </c>
      <c r="P52" s="147"/>
    </row>
    <row r="53" spans="1:16" ht="25.5" x14ac:dyDescent="0.25">
      <c r="A53" s="157"/>
      <c r="B53" s="155"/>
      <c r="C53" s="108"/>
      <c r="D53" s="89">
        <v>22426.1</v>
      </c>
      <c r="E53" s="23"/>
      <c r="F53" s="23"/>
      <c r="G53" s="23"/>
      <c r="H53" s="23">
        <v>22426.1</v>
      </c>
      <c r="I53" s="23"/>
      <c r="J53" s="23"/>
      <c r="K53" s="23"/>
      <c r="L53" s="23">
        <f t="shared" si="3"/>
        <v>22426.1</v>
      </c>
      <c r="M53" s="23"/>
      <c r="N53" s="23"/>
      <c r="O53" s="106" t="s">
        <v>315</v>
      </c>
      <c r="P53" s="141" t="s">
        <v>287</v>
      </c>
    </row>
    <row r="54" spans="1:16" ht="38.25" x14ac:dyDescent="0.25">
      <c r="A54" s="100" t="s">
        <v>250</v>
      </c>
      <c r="B54" s="33" t="s">
        <v>223</v>
      </c>
      <c r="C54" s="28"/>
      <c r="D54" s="89">
        <v>0</v>
      </c>
      <c r="E54" s="23"/>
      <c r="F54" s="23"/>
      <c r="G54" s="23"/>
      <c r="H54" s="23">
        <v>0</v>
      </c>
      <c r="I54" s="23"/>
      <c r="J54" s="23"/>
      <c r="K54" s="23"/>
      <c r="L54" s="23">
        <f t="shared" si="3"/>
        <v>0</v>
      </c>
      <c r="M54" s="23"/>
      <c r="N54" s="23"/>
      <c r="O54" s="70" t="s">
        <v>290</v>
      </c>
      <c r="P54" s="147"/>
    </row>
    <row r="55" spans="1:16" ht="41.25" customHeight="1" x14ac:dyDescent="0.25">
      <c r="A55" s="156" t="s">
        <v>251</v>
      </c>
      <c r="B55" s="166" t="s">
        <v>252</v>
      </c>
      <c r="C55" s="86"/>
      <c r="D55" s="20">
        <v>0</v>
      </c>
      <c r="E55" s="23"/>
      <c r="F55" s="23"/>
      <c r="G55" s="23"/>
      <c r="H55" s="23">
        <v>0</v>
      </c>
      <c r="I55" s="23"/>
      <c r="J55" s="23"/>
      <c r="K55" s="23"/>
      <c r="L55" s="23">
        <f t="shared" si="3"/>
        <v>0</v>
      </c>
      <c r="M55" s="23"/>
      <c r="N55" s="23"/>
      <c r="O55" s="70" t="s">
        <v>290</v>
      </c>
      <c r="P55" s="147"/>
    </row>
    <row r="56" spans="1:16" ht="39.75" customHeight="1" x14ac:dyDescent="0.25">
      <c r="A56" s="157"/>
      <c r="B56" s="157"/>
      <c r="C56" s="108"/>
      <c r="D56" s="20">
        <v>4700</v>
      </c>
      <c r="E56" s="23"/>
      <c r="F56" s="23"/>
      <c r="G56" s="23"/>
      <c r="H56" s="23">
        <v>4676.3999999999996</v>
      </c>
      <c r="I56" s="23"/>
      <c r="J56" s="23"/>
      <c r="K56" s="23"/>
      <c r="L56" s="23">
        <f t="shared" si="3"/>
        <v>4676.3999999999996</v>
      </c>
      <c r="M56" s="23"/>
      <c r="N56" s="23"/>
      <c r="O56" s="106" t="s">
        <v>308</v>
      </c>
      <c r="P56" s="141" t="s">
        <v>287</v>
      </c>
    </row>
    <row r="57" spans="1:16" ht="82.5" customHeight="1" x14ac:dyDescent="0.25">
      <c r="A57" s="94" t="s">
        <v>44</v>
      </c>
      <c r="B57" s="65" t="s">
        <v>224</v>
      </c>
      <c r="C57" s="28"/>
      <c r="D57" s="40">
        <v>49068.4</v>
      </c>
      <c r="E57" s="40"/>
      <c r="F57" s="40"/>
      <c r="G57" s="40"/>
      <c r="H57" s="40">
        <v>0</v>
      </c>
      <c r="I57" s="40"/>
      <c r="J57" s="40"/>
      <c r="K57" s="40"/>
      <c r="L57" s="23">
        <f t="shared" si="3"/>
        <v>0</v>
      </c>
      <c r="M57" s="40"/>
      <c r="N57" s="40"/>
      <c r="O57" s="70" t="s">
        <v>295</v>
      </c>
      <c r="P57" s="144" t="s">
        <v>289</v>
      </c>
    </row>
    <row r="58" spans="1:16" ht="51" x14ac:dyDescent="0.25">
      <c r="A58" s="94" t="s">
        <v>45</v>
      </c>
      <c r="B58" s="65" t="s">
        <v>259</v>
      </c>
      <c r="C58" s="28"/>
      <c r="D58" s="40">
        <v>2231.6</v>
      </c>
      <c r="E58" s="40"/>
      <c r="F58" s="40"/>
      <c r="G58" s="40"/>
      <c r="H58" s="40">
        <v>0</v>
      </c>
      <c r="I58" s="40"/>
      <c r="J58" s="40"/>
      <c r="K58" s="40"/>
      <c r="L58" s="23">
        <f t="shared" si="3"/>
        <v>0</v>
      </c>
      <c r="M58" s="40"/>
      <c r="N58" s="40"/>
      <c r="O58" s="70" t="s">
        <v>296</v>
      </c>
      <c r="P58" s="144" t="s">
        <v>289</v>
      </c>
    </row>
    <row r="59" spans="1:16" ht="25.5" x14ac:dyDescent="0.25">
      <c r="A59" s="94" t="s">
        <v>260</v>
      </c>
      <c r="B59" s="65" t="s">
        <v>77</v>
      </c>
      <c r="C59" s="93"/>
      <c r="D59" s="40">
        <v>0</v>
      </c>
      <c r="E59" s="40"/>
      <c r="F59" s="40"/>
      <c r="G59" s="40"/>
      <c r="H59" s="40">
        <v>0</v>
      </c>
      <c r="I59" s="40"/>
      <c r="J59" s="40"/>
      <c r="K59" s="40"/>
      <c r="L59" s="23">
        <f>H59</f>
        <v>0</v>
      </c>
      <c r="M59" s="40"/>
      <c r="N59" s="40"/>
      <c r="O59" s="70" t="s">
        <v>290</v>
      </c>
      <c r="P59" s="147"/>
    </row>
    <row r="60" spans="1:16" ht="53.25" customHeight="1" x14ac:dyDescent="0.25">
      <c r="A60" s="81" t="s">
        <v>153</v>
      </c>
      <c r="B60" s="71" t="s">
        <v>80</v>
      </c>
      <c r="C60" s="11"/>
      <c r="D60" s="14">
        <f>SUM(D61:D62)</f>
        <v>1914</v>
      </c>
      <c r="E60" s="14"/>
      <c r="F60" s="14"/>
      <c r="G60" s="14"/>
      <c r="H60" s="14">
        <f>SUM(H61:H62)</f>
        <v>937.9</v>
      </c>
      <c r="I60" s="14"/>
      <c r="J60" s="14"/>
      <c r="K60" s="14"/>
      <c r="L60" s="14">
        <f>SUM(L61:L62)</f>
        <v>937.9</v>
      </c>
      <c r="M60" s="14"/>
      <c r="N60" s="14"/>
      <c r="O60" s="83" t="s">
        <v>244</v>
      </c>
      <c r="P60" s="150" t="s">
        <v>372</v>
      </c>
    </row>
    <row r="61" spans="1:16" ht="138.75" customHeight="1" x14ac:dyDescent="0.25">
      <c r="A61" s="82" t="s">
        <v>46</v>
      </c>
      <c r="B61" s="101" t="s">
        <v>81</v>
      </c>
      <c r="C61" s="28"/>
      <c r="D61" s="40">
        <v>1914</v>
      </c>
      <c r="E61" s="40"/>
      <c r="F61" s="40"/>
      <c r="G61" s="40"/>
      <c r="H61" s="40">
        <f>937860/1000</f>
        <v>937.9</v>
      </c>
      <c r="I61" s="40"/>
      <c r="J61" s="40"/>
      <c r="K61" s="40"/>
      <c r="L61" s="40">
        <f>H61</f>
        <v>937.9</v>
      </c>
      <c r="M61" s="40"/>
      <c r="N61" s="40"/>
      <c r="O61" s="70" t="s">
        <v>381</v>
      </c>
      <c r="P61" s="141" t="s">
        <v>372</v>
      </c>
    </row>
    <row r="62" spans="1:16" ht="26.25" x14ac:dyDescent="0.25">
      <c r="A62" s="82" t="s">
        <v>83</v>
      </c>
      <c r="B62" s="12" t="s">
        <v>82</v>
      </c>
      <c r="C62" s="28"/>
      <c r="D62" s="40">
        <v>0</v>
      </c>
      <c r="E62" s="40"/>
      <c r="F62" s="40"/>
      <c r="G62" s="40"/>
      <c r="H62" s="40">
        <v>0</v>
      </c>
      <c r="I62" s="40"/>
      <c r="J62" s="40"/>
      <c r="K62" s="40"/>
      <c r="L62" s="40">
        <v>0</v>
      </c>
      <c r="M62" s="40"/>
      <c r="N62" s="40"/>
      <c r="O62" s="151" t="s">
        <v>380</v>
      </c>
      <c r="P62" s="141" t="s">
        <v>291</v>
      </c>
    </row>
    <row r="63" spans="1:16" ht="55.5" customHeight="1" x14ac:dyDescent="0.25">
      <c r="A63" s="2" t="s">
        <v>85</v>
      </c>
      <c r="B63" s="102" t="s">
        <v>107</v>
      </c>
      <c r="C63" s="11"/>
      <c r="D63" s="14">
        <f>D65+D64</f>
        <v>122373.6</v>
      </c>
      <c r="E63" s="14"/>
      <c r="F63" s="14"/>
      <c r="G63" s="14"/>
      <c r="H63" s="14">
        <f>H65+H64</f>
        <v>119866</v>
      </c>
      <c r="I63" s="14"/>
      <c r="J63" s="14"/>
      <c r="K63" s="14"/>
      <c r="L63" s="14">
        <f>L65+L64</f>
        <v>119866</v>
      </c>
      <c r="M63" s="14"/>
      <c r="N63" s="14"/>
      <c r="O63" s="67" t="s">
        <v>244</v>
      </c>
      <c r="P63" s="150" t="s">
        <v>385</v>
      </c>
    </row>
    <row r="64" spans="1:16" ht="38.25" x14ac:dyDescent="0.25">
      <c r="A64" s="94" t="s">
        <v>84</v>
      </c>
      <c r="B64" s="34" t="s">
        <v>261</v>
      </c>
      <c r="C64" s="28"/>
      <c r="D64" s="40">
        <v>115394.6</v>
      </c>
      <c r="E64" s="40"/>
      <c r="F64" s="40"/>
      <c r="G64" s="40"/>
      <c r="H64" s="20">
        <v>119566</v>
      </c>
      <c r="I64" s="40"/>
      <c r="J64" s="40"/>
      <c r="K64" s="40"/>
      <c r="L64" s="40">
        <f>H64</f>
        <v>119566</v>
      </c>
      <c r="M64" s="40"/>
      <c r="N64" s="40"/>
      <c r="O64" s="34" t="s">
        <v>328</v>
      </c>
      <c r="P64" s="141" t="s">
        <v>291</v>
      </c>
    </row>
    <row r="65" spans="1:16" ht="39" x14ac:dyDescent="0.25">
      <c r="A65" s="94" t="s">
        <v>263</v>
      </c>
      <c r="B65" s="98" t="s">
        <v>262</v>
      </c>
      <c r="C65" s="93"/>
      <c r="D65" s="40">
        <v>6979</v>
      </c>
      <c r="E65" s="40"/>
      <c r="F65" s="40"/>
      <c r="G65" s="40"/>
      <c r="H65" s="20">
        <v>300</v>
      </c>
      <c r="I65" s="40"/>
      <c r="J65" s="40"/>
      <c r="K65" s="40"/>
      <c r="L65" s="40">
        <f>H65</f>
        <v>300</v>
      </c>
      <c r="M65" s="40"/>
      <c r="N65" s="40"/>
      <c r="O65" s="34" t="s">
        <v>327</v>
      </c>
      <c r="P65" s="141" t="s">
        <v>291</v>
      </c>
    </row>
    <row r="66" spans="1:16" ht="25.5" x14ac:dyDescent="0.25">
      <c r="A66" s="81" t="s">
        <v>154</v>
      </c>
      <c r="B66" s="72" t="s">
        <v>108</v>
      </c>
      <c r="C66" s="14">
        <f>C67</f>
        <v>9350.6</v>
      </c>
      <c r="D66" s="14">
        <f>D67</f>
        <v>4605.6000000000004</v>
      </c>
      <c r="E66" s="14"/>
      <c r="F66" s="14"/>
      <c r="G66" s="14">
        <f>G67</f>
        <v>9350.6</v>
      </c>
      <c r="H66" s="14">
        <f>H67</f>
        <v>4605.5</v>
      </c>
      <c r="I66" s="14"/>
      <c r="J66" s="14"/>
      <c r="K66" s="14">
        <f>K67</f>
        <v>9350.6</v>
      </c>
      <c r="L66" s="14">
        <f>L67</f>
        <v>4605.5</v>
      </c>
      <c r="M66" s="14"/>
      <c r="N66" s="14"/>
      <c r="O66" s="67" t="s">
        <v>244</v>
      </c>
      <c r="P66" s="141" t="s">
        <v>291</v>
      </c>
    </row>
    <row r="67" spans="1:16" ht="51.75" x14ac:dyDescent="0.25">
      <c r="A67" s="82" t="s">
        <v>155</v>
      </c>
      <c r="B67" s="112" t="s">
        <v>109</v>
      </c>
      <c r="C67" s="40">
        <v>9350.6</v>
      </c>
      <c r="D67" s="40">
        <v>4605.6000000000004</v>
      </c>
      <c r="E67" s="40"/>
      <c r="F67" s="40"/>
      <c r="G67" s="40">
        <v>9350.6</v>
      </c>
      <c r="H67" s="40">
        <v>4605.5</v>
      </c>
      <c r="I67" s="40"/>
      <c r="J67" s="40"/>
      <c r="K67" s="40">
        <f>G67</f>
        <v>9350.6</v>
      </c>
      <c r="L67" s="40">
        <f>H67</f>
        <v>4605.5</v>
      </c>
      <c r="M67" s="40"/>
      <c r="N67" s="40"/>
      <c r="O67" s="153" t="s">
        <v>375</v>
      </c>
      <c r="P67" s="141" t="s">
        <v>291</v>
      </c>
    </row>
    <row r="68" spans="1:16" ht="25.5" x14ac:dyDescent="0.25">
      <c r="A68" s="81" t="s">
        <v>156</v>
      </c>
      <c r="B68" s="72" t="s">
        <v>110</v>
      </c>
      <c r="C68" s="11"/>
      <c r="D68" s="14">
        <f>D69</f>
        <v>59699.4</v>
      </c>
      <c r="E68" s="14"/>
      <c r="F68" s="14"/>
      <c r="G68" s="14"/>
      <c r="H68" s="14">
        <f>H69</f>
        <v>59699.4</v>
      </c>
      <c r="I68" s="14"/>
      <c r="J68" s="14"/>
      <c r="K68" s="14"/>
      <c r="L68" s="14">
        <f>L69</f>
        <v>59699.4</v>
      </c>
      <c r="M68" s="14"/>
      <c r="N68" s="14"/>
      <c r="O68" s="67" t="s">
        <v>244</v>
      </c>
      <c r="P68" s="147"/>
    </row>
    <row r="69" spans="1:16" ht="327.75" customHeight="1" x14ac:dyDescent="0.25">
      <c r="A69" s="82" t="s">
        <v>157</v>
      </c>
      <c r="B69" s="70" t="s">
        <v>215</v>
      </c>
      <c r="C69" s="28"/>
      <c r="D69" s="40">
        <f>68405.1-8705.7</f>
        <v>59699.4</v>
      </c>
      <c r="E69" s="40"/>
      <c r="F69" s="40"/>
      <c r="G69" s="40"/>
      <c r="H69" s="40">
        <v>59699.4</v>
      </c>
      <c r="I69" s="40"/>
      <c r="J69" s="40"/>
      <c r="K69" s="40"/>
      <c r="L69" s="40">
        <f>H69</f>
        <v>59699.4</v>
      </c>
      <c r="M69" s="40"/>
      <c r="N69" s="40"/>
      <c r="O69" s="140" t="s">
        <v>373</v>
      </c>
      <c r="P69" s="141" t="s">
        <v>291</v>
      </c>
    </row>
    <row r="70" spans="1:16" ht="25.5" x14ac:dyDescent="0.25">
      <c r="A70" s="81" t="s">
        <v>158</v>
      </c>
      <c r="B70" s="73" t="s">
        <v>152</v>
      </c>
      <c r="C70" s="11"/>
      <c r="D70" s="14">
        <v>0</v>
      </c>
      <c r="E70" s="14"/>
      <c r="F70" s="14"/>
      <c r="G70" s="14"/>
      <c r="H70" s="14">
        <f>H71</f>
        <v>0</v>
      </c>
      <c r="I70" s="14"/>
      <c r="J70" s="14"/>
      <c r="K70" s="14"/>
      <c r="L70" s="14">
        <f>L71</f>
        <v>0</v>
      </c>
      <c r="M70" s="14"/>
      <c r="N70" s="14"/>
      <c r="O70" s="67" t="s">
        <v>244</v>
      </c>
      <c r="P70" s="147"/>
    </row>
    <row r="71" spans="1:16" ht="288" customHeight="1" x14ac:dyDescent="0.25">
      <c r="A71" s="82" t="s">
        <v>159</v>
      </c>
      <c r="B71" s="113" t="s">
        <v>184</v>
      </c>
      <c r="C71" s="28"/>
      <c r="D71" s="40">
        <v>0</v>
      </c>
      <c r="E71" s="40"/>
      <c r="F71" s="40"/>
      <c r="G71" s="40"/>
      <c r="H71" s="40"/>
      <c r="I71" s="40"/>
      <c r="J71" s="40"/>
      <c r="K71" s="40"/>
      <c r="L71" s="40">
        <v>0</v>
      </c>
      <c r="M71" s="40"/>
      <c r="N71" s="40"/>
      <c r="O71" s="152" t="s">
        <v>374</v>
      </c>
      <c r="P71" s="141" t="s">
        <v>291</v>
      </c>
    </row>
    <row r="72" spans="1:16" ht="30" customHeight="1" x14ac:dyDescent="0.25">
      <c r="A72" s="27"/>
      <c r="B72" s="60" t="s">
        <v>236</v>
      </c>
      <c r="C72" s="14">
        <f>C13+C17+C20+C60+C63+C66+C68+C70</f>
        <v>10053.299999999999</v>
      </c>
      <c r="D72" s="14">
        <f>D13+D17+D20+D60+D63+D66+D68+D70+0.1</f>
        <v>2002356.1</v>
      </c>
      <c r="E72" s="14"/>
      <c r="F72" s="14"/>
      <c r="G72" s="14">
        <f>G13+G17+G20+G60+G63+G66+G68+G70</f>
        <v>10053.299999999999</v>
      </c>
      <c r="H72" s="14">
        <f>H13+H17+H20+H60+H63+H66+H68+H70+0.1</f>
        <v>1851296.6</v>
      </c>
      <c r="I72" s="14"/>
      <c r="J72" s="14"/>
      <c r="K72" s="14">
        <f>K13+K17+K20+K60+K63+K66+K68+K70</f>
        <v>10053.299999999999</v>
      </c>
      <c r="L72" s="14">
        <f>L13+L17+L20+L60+L63+L66+L68+L70+0.1</f>
        <v>1851296.6</v>
      </c>
      <c r="M72" s="14"/>
      <c r="N72" s="14"/>
      <c r="O72" s="67" t="s">
        <v>244</v>
      </c>
      <c r="P72" s="148"/>
    </row>
    <row r="73" spans="1:16" x14ac:dyDescent="0.25">
      <c r="A73" s="192" t="s">
        <v>238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</row>
    <row r="74" spans="1:16" ht="39" x14ac:dyDescent="0.25">
      <c r="A74" s="2" t="s">
        <v>47</v>
      </c>
      <c r="B74" s="63" t="s">
        <v>111</v>
      </c>
      <c r="C74" s="11"/>
      <c r="D74" s="14">
        <f>D75</f>
        <v>172753</v>
      </c>
      <c r="E74" s="14"/>
      <c r="F74" s="14"/>
      <c r="G74" s="14"/>
      <c r="H74" s="14">
        <f>H75</f>
        <v>164719.5</v>
      </c>
      <c r="I74" s="14"/>
      <c r="J74" s="14"/>
      <c r="K74" s="14"/>
      <c r="L74" s="14">
        <f>L75</f>
        <v>164719.5</v>
      </c>
      <c r="M74" s="14"/>
      <c r="N74" s="14"/>
      <c r="O74" s="67" t="s">
        <v>244</v>
      </c>
      <c r="P74" s="150" t="s">
        <v>291</v>
      </c>
    </row>
    <row r="75" spans="1:16" ht="79.5" customHeight="1" x14ac:dyDescent="0.25">
      <c r="A75" s="27" t="s">
        <v>160</v>
      </c>
      <c r="B75" s="93" t="s">
        <v>112</v>
      </c>
      <c r="C75" s="28"/>
      <c r="D75" s="40">
        <f>SUM(D76:D93)</f>
        <v>172753</v>
      </c>
      <c r="E75" s="40"/>
      <c r="F75" s="40"/>
      <c r="G75" s="40"/>
      <c r="H75" s="40">
        <f>SUM(H76:H94)</f>
        <v>164719.5</v>
      </c>
      <c r="I75" s="40"/>
      <c r="J75" s="40"/>
      <c r="K75" s="40"/>
      <c r="L75" s="40">
        <f>SUM(L76:L94)</f>
        <v>164719.5</v>
      </c>
      <c r="M75" s="40"/>
      <c r="N75" s="40"/>
      <c r="O75" s="35" t="s">
        <v>244</v>
      </c>
      <c r="P75" s="141" t="s">
        <v>291</v>
      </c>
    </row>
    <row r="76" spans="1:16" ht="27.75" customHeight="1" x14ac:dyDescent="0.25">
      <c r="A76" s="189" t="s">
        <v>168</v>
      </c>
      <c r="B76" s="160" t="s">
        <v>126</v>
      </c>
      <c r="C76" s="158"/>
      <c r="D76" s="24">
        <v>3646.7</v>
      </c>
      <c r="E76" s="24"/>
      <c r="F76" s="24"/>
      <c r="G76" s="24"/>
      <c r="H76" s="24">
        <v>3646.7</v>
      </c>
      <c r="I76" s="24"/>
      <c r="J76" s="24"/>
      <c r="K76" s="24"/>
      <c r="L76" s="24">
        <f>H76</f>
        <v>3646.7</v>
      </c>
      <c r="M76" s="24"/>
      <c r="N76" s="24"/>
      <c r="O76" s="105" t="s">
        <v>316</v>
      </c>
      <c r="P76" s="141" t="s">
        <v>291</v>
      </c>
    </row>
    <row r="77" spans="1:16" ht="28.5" customHeight="1" x14ac:dyDescent="0.25">
      <c r="A77" s="169"/>
      <c r="B77" s="161"/>
      <c r="C77" s="159"/>
      <c r="D77" s="24">
        <v>18000</v>
      </c>
      <c r="E77" s="24"/>
      <c r="F77" s="24"/>
      <c r="G77" s="24"/>
      <c r="H77" s="24">
        <v>18000</v>
      </c>
      <c r="I77" s="24"/>
      <c r="J77" s="24"/>
      <c r="K77" s="24"/>
      <c r="L77" s="24">
        <f>H77</f>
        <v>18000</v>
      </c>
      <c r="M77" s="24"/>
      <c r="N77" s="24"/>
      <c r="O77" s="105" t="s">
        <v>317</v>
      </c>
      <c r="P77" s="141" t="s">
        <v>291</v>
      </c>
    </row>
    <row r="78" spans="1:16" ht="25.5" customHeight="1" x14ac:dyDescent="0.25">
      <c r="A78" s="189" t="s">
        <v>161</v>
      </c>
      <c r="B78" s="160" t="s">
        <v>127</v>
      </c>
      <c r="C78" s="158"/>
      <c r="D78" s="24">
        <v>1201.5</v>
      </c>
      <c r="E78" s="24"/>
      <c r="F78" s="24"/>
      <c r="G78" s="24"/>
      <c r="H78" s="24">
        <v>1196.5</v>
      </c>
      <c r="I78" s="24"/>
      <c r="J78" s="24"/>
      <c r="K78" s="24"/>
      <c r="L78" s="24">
        <f>H78</f>
        <v>1196.5</v>
      </c>
      <c r="M78" s="24"/>
      <c r="N78" s="24"/>
      <c r="O78" s="122" t="s">
        <v>316</v>
      </c>
      <c r="P78" s="141" t="s">
        <v>291</v>
      </c>
    </row>
    <row r="79" spans="1:16" ht="26.25" customHeight="1" x14ac:dyDescent="0.25">
      <c r="A79" s="169"/>
      <c r="B79" s="161"/>
      <c r="C79" s="159"/>
      <c r="D79" s="24">
        <v>3426.6</v>
      </c>
      <c r="E79" s="24"/>
      <c r="F79" s="24"/>
      <c r="G79" s="24"/>
      <c r="H79" s="24">
        <v>0</v>
      </c>
      <c r="I79" s="24"/>
      <c r="J79" s="24"/>
      <c r="K79" s="24"/>
      <c r="L79" s="24">
        <f>H79</f>
        <v>0</v>
      </c>
      <c r="M79" s="24"/>
      <c r="N79" s="24"/>
      <c r="O79" s="105"/>
      <c r="P79" s="144" t="s">
        <v>289</v>
      </c>
    </row>
    <row r="80" spans="1:16" ht="25.5" customHeight="1" x14ac:dyDescent="0.25">
      <c r="A80" s="189" t="s">
        <v>162</v>
      </c>
      <c r="B80" s="160" t="s">
        <v>128</v>
      </c>
      <c r="C80" s="158"/>
      <c r="D80" s="24">
        <v>20429.2</v>
      </c>
      <c r="E80" s="24"/>
      <c r="F80" s="24"/>
      <c r="G80" s="24"/>
      <c r="H80" s="24">
        <v>20429.2</v>
      </c>
      <c r="I80" s="24"/>
      <c r="J80" s="24"/>
      <c r="K80" s="24"/>
      <c r="L80" s="24">
        <f t="shared" ref="L80:L94" si="4">H80</f>
        <v>20429.2</v>
      </c>
      <c r="M80" s="24"/>
      <c r="N80" s="24"/>
      <c r="O80" s="122" t="s">
        <v>307</v>
      </c>
      <c r="P80" s="141" t="s">
        <v>291</v>
      </c>
    </row>
    <row r="81" spans="1:16" ht="26.25" customHeight="1" x14ac:dyDescent="0.25">
      <c r="A81" s="169"/>
      <c r="B81" s="161"/>
      <c r="C81" s="159"/>
      <c r="D81" s="24">
        <v>77317.3</v>
      </c>
      <c r="E81" s="24"/>
      <c r="F81" s="24"/>
      <c r="G81" s="24"/>
      <c r="H81" s="24">
        <v>76645.600000000006</v>
      </c>
      <c r="I81" s="24"/>
      <c r="J81" s="24"/>
      <c r="K81" s="24"/>
      <c r="L81" s="24">
        <f t="shared" si="4"/>
        <v>76645.600000000006</v>
      </c>
      <c r="M81" s="24"/>
      <c r="N81" s="24"/>
      <c r="O81" s="122" t="s">
        <v>308</v>
      </c>
      <c r="P81" s="141" t="s">
        <v>291</v>
      </c>
    </row>
    <row r="82" spans="1:16" ht="24" customHeight="1" x14ac:dyDescent="0.25">
      <c r="A82" s="189" t="s">
        <v>163</v>
      </c>
      <c r="B82" s="160" t="s">
        <v>129</v>
      </c>
      <c r="C82" s="158"/>
      <c r="D82" s="24">
        <v>1760</v>
      </c>
      <c r="E82" s="24"/>
      <c r="F82" s="24"/>
      <c r="G82" s="24"/>
      <c r="H82" s="24">
        <v>1760</v>
      </c>
      <c r="I82" s="24"/>
      <c r="J82" s="24"/>
      <c r="K82" s="24"/>
      <c r="L82" s="24">
        <f t="shared" si="4"/>
        <v>1760</v>
      </c>
      <c r="M82" s="24"/>
      <c r="N82" s="24"/>
      <c r="O82" s="122" t="s">
        <v>310</v>
      </c>
      <c r="P82" s="141" t="s">
        <v>291</v>
      </c>
    </row>
    <row r="83" spans="1:16" ht="35.25" customHeight="1" x14ac:dyDescent="0.25">
      <c r="A83" s="169"/>
      <c r="B83" s="161"/>
      <c r="C83" s="159"/>
      <c r="D83" s="24">
        <v>5500</v>
      </c>
      <c r="E83" s="24"/>
      <c r="F83" s="24"/>
      <c r="G83" s="24"/>
      <c r="H83" s="24">
        <v>2282.5</v>
      </c>
      <c r="I83" s="24"/>
      <c r="J83" s="24"/>
      <c r="K83" s="24"/>
      <c r="L83" s="24">
        <f t="shared" si="4"/>
        <v>2282.5</v>
      </c>
      <c r="M83" s="24"/>
      <c r="N83" s="24"/>
      <c r="O83" s="122" t="s">
        <v>311</v>
      </c>
      <c r="P83" s="141" t="s">
        <v>360</v>
      </c>
    </row>
    <row r="84" spans="1:16" ht="24.75" customHeight="1" x14ac:dyDescent="0.25">
      <c r="A84" s="189" t="s">
        <v>164</v>
      </c>
      <c r="B84" s="160" t="s">
        <v>130</v>
      </c>
      <c r="C84" s="158"/>
      <c r="D84" s="24">
        <v>5500</v>
      </c>
      <c r="E84" s="24"/>
      <c r="F84" s="24"/>
      <c r="G84" s="24"/>
      <c r="H84" s="24">
        <v>0</v>
      </c>
      <c r="I84" s="24"/>
      <c r="J84" s="24"/>
      <c r="K84" s="24"/>
      <c r="L84" s="24">
        <f t="shared" si="4"/>
        <v>0</v>
      </c>
      <c r="M84" s="24"/>
      <c r="N84" s="24"/>
      <c r="O84" s="105" t="s">
        <v>332</v>
      </c>
      <c r="P84" s="144" t="s">
        <v>289</v>
      </c>
    </row>
    <row r="85" spans="1:16" ht="25.5" customHeight="1" x14ac:dyDescent="0.25">
      <c r="A85" s="169"/>
      <c r="B85" s="161"/>
      <c r="C85" s="159"/>
      <c r="D85" s="24">
        <v>0</v>
      </c>
      <c r="E85" s="24"/>
      <c r="F85" s="24"/>
      <c r="G85" s="24"/>
      <c r="H85" s="24">
        <v>0</v>
      </c>
      <c r="I85" s="24"/>
      <c r="J85" s="24"/>
      <c r="K85" s="24"/>
      <c r="L85" s="24">
        <f t="shared" si="4"/>
        <v>0</v>
      </c>
      <c r="M85" s="24"/>
      <c r="N85" s="24"/>
      <c r="O85" s="70" t="s">
        <v>290</v>
      </c>
      <c r="P85" s="147"/>
    </row>
    <row r="86" spans="1:16" ht="25.5" customHeight="1" x14ac:dyDescent="0.25">
      <c r="A86" s="189" t="s">
        <v>165</v>
      </c>
      <c r="B86" s="160" t="s">
        <v>131</v>
      </c>
      <c r="C86" s="158"/>
      <c r="D86" s="90">
        <v>398</v>
      </c>
      <c r="E86" s="24"/>
      <c r="F86" s="24"/>
      <c r="G86" s="24"/>
      <c r="H86" s="24">
        <v>398</v>
      </c>
      <c r="I86" s="24"/>
      <c r="J86" s="24"/>
      <c r="K86" s="24"/>
      <c r="L86" s="24">
        <f t="shared" si="4"/>
        <v>398</v>
      </c>
      <c r="M86" s="24"/>
      <c r="N86" s="24"/>
      <c r="O86" s="122" t="s">
        <v>303</v>
      </c>
      <c r="P86" s="141" t="s">
        <v>291</v>
      </c>
    </row>
    <row r="87" spans="1:16" ht="37.5" customHeight="1" x14ac:dyDescent="0.25">
      <c r="A87" s="169"/>
      <c r="B87" s="161"/>
      <c r="C87" s="159"/>
      <c r="D87" s="90">
        <v>9279.9</v>
      </c>
      <c r="E87" s="24"/>
      <c r="F87" s="24"/>
      <c r="G87" s="24"/>
      <c r="H87" s="24">
        <v>8695</v>
      </c>
      <c r="I87" s="24"/>
      <c r="J87" s="24"/>
      <c r="K87" s="24"/>
      <c r="L87" s="24">
        <f t="shared" si="4"/>
        <v>8695</v>
      </c>
      <c r="M87" s="24"/>
      <c r="N87" s="24"/>
      <c r="O87" s="122" t="s">
        <v>302</v>
      </c>
      <c r="P87" s="141" t="s">
        <v>361</v>
      </c>
    </row>
    <row r="88" spans="1:16" ht="42.75" customHeight="1" x14ac:dyDescent="0.25">
      <c r="A88" s="189" t="s">
        <v>166</v>
      </c>
      <c r="B88" s="193" t="s">
        <v>253</v>
      </c>
      <c r="C88" s="158"/>
      <c r="D88" s="90">
        <v>8820</v>
      </c>
      <c r="E88" s="24"/>
      <c r="F88" s="24"/>
      <c r="G88" s="24"/>
      <c r="H88" s="24">
        <v>5197.2</v>
      </c>
      <c r="I88" s="24"/>
      <c r="J88" s="24"/>
      <c r="K88" s="24"/>
      <c r="L88" s="24">
        <f t="shared" si="4"/>
        <v>5197.2</v>
      </c>
      <c r="M88" s="24"/>
      <c r="N88" s="24"/>
      <c r="O88" s="122" t="s">
        <v>316</v>
      </c>
      <c r="P88" s="141" t="s">
        <v>362</v>
      </c>
    </row>
    <row r="89" spans="1:16" ht="24.75" customHeight="1" x14ac:dyDescent="0.25">
      <c r="A89" s="169"/>
      <c r="B89" s="194"/>
      <c r="C89" s="159"/>
      <c r="D89" s="90">
        <v>10300</v>
      </c>
      <c r="E89" s="24"/>
      <c r="F89" s="24"/>
      <c r="G89" s="24"/>
      <c r="H89" s="24">
        <v>10300</v>
      </c>
      <c r="I89" s="24"/>
      <c r="J89" s="24"/>
      <c r="K89" s="24"/>
      <c r="L89" s="24">
        <f t="shared" si="4"/>
        <v>10300</v>
      </c>
      <c r="M89" s="24"/>
      <c r="N89" s="24"/>
      <c r="O89" s="122" t="s">
        <v>317</v>
      </c>
      <c r="P89" s="141" t="s">
        <v>291</v>
      </c>
    </row>
    <row r="90" spans="1:16" ht="27.75" customHeight="1" x14ac:dyDescent="0.25">
      <c r="A90" s="189" t="s">
        <v>167</v>
      </c>
      <c r="B90" s="160" t="s">
        <v>225</v>
      </c>
      <c r="C90" s="158"/>
      <c r="D90" s="24">
        <v>982.8</v>
      </c>
      <c r="E90" s="24"/>
      <c r="F90" s="24"/>
      <c r="G90" s="24"/>
      <c r="H90" s="24">
        <v>982.8</v>
      </c>
      <c r="I90" s="24"/>
      <c r="J90" s="24"/>
      <c r="K90" s="24"/>
      <c r="L90" s="24">
        <f t="shared" si="4"/>
        <v>982.8</v>
      </c>
      <c r="M90" s="24"/>
      <c r="N90" s="24"/>
      <c r="O90" s="122" t="s">
        <v>303</v>
      </c>
      <c r="P90" s="141" t="s">
        <v>291</v>
      </c>
    </row>
    <row r="91" spans="1:16" ht="28.5" customHeight="1" x14ac:dyDescent="0.25">
      <c r="A91" s="169"/>
      <c r="B91" s="161"/>
      <c r="C91" s="159"/>
      <c r="D91" s="24">
        <v>2000</v>
      </c>
      <c r="E91" s="24"/>
      <c r="F91" s="24"/>
      <c r="G91" s="24"/>
      <c r="H91" s="24">
        <v>1995</v>
      </c>
      <c r="I91" s="24"/>
      <c r="J91" s="24"/>
      <c r="K91" s="24"/>
      <c r="L91" s="24">
        <f t="shared" si="4"/>
        <v>1995</v>
      </c>
      <c r="M91" s="24"/>
      <c r="N91" s="24"/>
      <c r="O91" s="122" t="s">
        <v>302</v>
      </c>
      <c r="P91" s="141" t="s">
        <v>291</v>
      </c>
    </row>
    <row r="92" spans="1:16" ht="23.25" customHeight="1" x14ac:dyDescent="0.25">
      <c r="A92" s="189" t="s">
        <v>254</v>
      </c>
      <c r="B92" s="160" t="s">
        <v>132</v>
      </c>
      <c r="C92" s="158"/>
      <c r="D92" s="24">
        <v>1320</v>
      </c>
      <c r="E92" s="24"/>
      <c r="F92" s="24"/>
      <c r="G92" s="24"/>
      <c r="H92" s="24">
        <v>1320</v>
      </c>
      <c r="I92" s="24"/>
      <c r="J92" s="24"/>
      <c r="K92" s="24"/>
      <c r="L92" s="24">
        <f t="shared" si="4"/>
        <v>1320</v>
      </c>
      <c r="M92" s="24"/>
      <c r="N92" s="24"/>
      <c r="O92" s="122" t="s">
        <v>316</v>
      </c>
      <c r="P92" s="141" t="s">
        <v>291</v>
      </c>
    </row>
    <row r="93" spans="1:16" ht="17.25" customHeight="1" x14ac:dyDescent="0.25">
      <c r="A93" s="169"/>
      <c r="B93" s="161"/>
      <c r="C93" s="159"/>
      <c r="D93" s="24">
        <v>2871</v>
      </c>
      <c r="E93" s="24"/>
      <c r="F93" s="24"/>
      <c r="G93" s="24"/>
      <c r="H93" s="24">
        <v>2871</v>
      </c>
      <c r="I93" s="24"/>
      <c r="J93" s="24"/>
      <c r="K93" s="24"/>
      <c r="L93" s="24">
        <f t="shared" si="4"/>
        <v>2871</v>
      </c>
      <c r="M93" s="24"/>
      <c r="N93" s="24"/>
      <c r="O93" s="122" t="s">
        <v>317</v>
      </c>
      <c r="P93" s="141" t="s">
        <v>291</v>
      </c>
    </row>
    <row r="94" spans="1:16" ht="50.25" customHeight="1" x14ac:dyDescent="0.25">
      <c r="A94" s="119" t="s">
        <v>292</v>
      </c>
      <c r="B94" s="118" t="s">
        <v>293</v>
      </c>
      <c r="C94" s="117"/>
      <c r="D94" s="23">
        <v>0</v>
      </c>
      <c r="E94" s="23"/>
      <c r="F94" s="23"/>
      <c r="G94" s="23"/>
      <c r="H94" s="23">
        <v>9000</v>
      </c>
      <c r="I94" s="23"/>
      <c r="J94" s="23"/>
      <c r="K94" s="23"/>
      <c r="L94" s="23">
        <f t="shared" si="4"/>
        <v>9000</v>
      </c>
      <c r="M94" s="23"/>
      <c r="N94" s="23"/>
      <c r="O94" s="124" t="s">
        <v>319</v>
      </c>
      <c r="P94" s="141"/>
    </row>
    <row r="95" spans="1:16" ht="39" customHeight="1" x14ac:dyDescent="0.25">
      <c r="A95" s="2" t="s">
        <v>169</v>
      </c>
      <c r="B95" s="63" t="s">
        <v>113</v>
      </c>
      <c r="C95" s="11"/>
      <c r="D95" s="14">
        <f>SUM(D96:D101)</f>
        <v>107629.1</v>
      </c>
      <c r="E95" s="14"/>
      <c r="F95" s="14"/>
      <c r="G95" s="14"/>
      <c r="H95" s="14">
        <f>SUM(H96:H101)</f>
        <v>77409</v>
      </c>
      <c r="I95" s="14"/>
      <c r="J95" s="14"/>
      <c r="K95" s="14"/>
      <c r="L95" s="14">
        <f>SUM(L96:L101)</f>
        <v>77409</v>
      </c>
      <c r="M95" s="14"/>
      <c r="N95" s="14"/>
      <c r="O95" s="67" t="s">
        <v>244</v>
      </c>
      <c r="P95" s="150" t="s">
        <v>289</v>
      </c>
    </row>
    <row r="96" spans="1:16" ht="43.5" customHeight="1" x14ac:dyDescent="0.25">
      <c r="A96" s="27" t="s">
        <v>170</v>
      </c>
      <c r="B96" s="33" t="s">
        <v>264</v>
      </c>
      <c r="C96" s="28"/>
      <c r="D96" s="24">
        <v>4838.7</v>
      </c>
      <c r="E96" s="24"/>
      <c r="F96" s="24"/>
      <c r="G96" s="24"/>
      <c r="H96" s="24">
        <v>3820.5</v>
      </c>
      <c r="I96" s="24"/>
      <c r="J96" s="24"/>
      <c r="K96" s="24"/>
      <c r="L96" s="24">
        <f>H96</f>
        <v>3820.5</v>
      </c>
      <c r="M96" s="24"/>
      <c r="N96" s="24"/>
      <c r="O96" s="124" t="s">
        <v>318</v>
      </c>
      <c r="P96" s="141" t="s">
        <v>291</v>
      </c>
    </row>
    <row r="97" spans="1:16" ht="29.25" customHeight="1" x14ac:dyDescent="0.25">
      <c r="A97" s="189" t="s">
        <v>171</v>
      </c>
      <c r="B97" s="190" t="s">
        <v>134</v>
      </c>
      <c r="C97" s="168"/>
      <c r="D97" s="24">
        <v>2318.8000000000002</v>
      </c>
      <c r="E97" s="24"/>
      <c r="F97" s="24"/>
      <c r="G97" s="24"/>
      <c r="H97" s="24">
        <v>2318.8000000000002</v>
      </c>
      <c r="I97" s="24"/>
      <c r="J97" s="24"/>
      <c r="K97" s="24"/>
      <c r="L97" s="24">
        <f>H97</f>
        <v>2318.8000000000002</v>
      </c>
      <c r="M97" s="24"/>
      <c r="N97" s="24"/>
      <c r="O97" s="105" t="s">
        <v>307</v>
      </c>
      <c r="P97" s="141" t="s">
        <v>291</v>
      </c>
    </row>
    <row r="98" spans="1:16" ht="54" customHeight="1" x14ac:dyDescent="0.25">
      <c r="A98" s="169"/>
      <c r="B98" s="191"/>
      <c r="C98" s="169"/>
      <c r="D98" s="24">
        <v>29624.9</v>
      </c>
      <c r="E98" s="24"/>
      <c r="F98" s="24"/>
      <c r="G98" s="24"/>
      <c r="H98" s="24">
        <v>13970.2</v>
      </c>
      <c r="I98" s="24"/>
      <c r="J98" s="24"/>
      <c r="K98" s="24"/>
      <c r="L98" s="24">
        <f>H98</f>
        <v>13970.2</v>
      </c>
      <c r="M98" s="24"/>
      <c r="N98" s="24"/>
      <c r="O98" s="75" t="s">
        <v>320</v>
      </c>
      <c r="P98" s="141" t="s">
        <v>289</v>
      </c>
    </row>
    <row r="99" spans="1:16" ht="38.25" customHeight="1" x14ac:dyDescent="0.25">
      <c r="A99" s="156" t="s">
        <v>172</v>
      </c>
      <c r="B99" s="154" t="s">
        <v>114</v>
      </c>
      <c r="C99" s="28"/>
      <c r="D99" s="90">
        <v>3478.1</v>
      </c>
      <c r="E99" s="24"/>
      <c r="F99" s="24"/>
      <c r="G99" s="24"/>
      <c r="H99" s="24">
        <v>3478.1</v>
      </c>
      <c r="I99" s="24"/>
      <c r="J99" s="24"/>
      <c r="K99" s="24"/>
      <c r="L99" s="24">
        <f t="shared" ref="L99:L101" si="5">H99</f>
        <v>3478.1</v>
      </c>
      <c r="M99" s="24"/>
      <c r="N99" s="24"/>
      <c r="O99" s="124" t="s">
        <v>307</v>
      </c>
      <c r="P99" s="141" t="s">
        <v>291</v>
      </c>
    </row>
    <row r="100" spans="1:16" ht="74.25" customHeight="1" x14ac:dyDescent="0.25">
      <c r="A100" s="157"/>
      <c r="B100" s="155"/>
      <c r="C100" s="93"/>
      <c r="D100" s="89">
        <v>66568.600000000006</v>
      </c>
      <c r="E100" s="23"/>
      <c r="F100" s="23"/>
      <c r="G100" s="23"/>
      <c r="H100" s="23">
        <v>53522</v>
      </c>
      <c r="I100" s="23"/>
      <c r="J100" s="23"/>
      <c r="K100" s="23"/>
      <c r="L100" s="24">
        <f t="shared" si="5"/>
        <v>53522</v>
      </c>
      <c r="M100" s="23"/>
      <c r="N100" s="23"/>
      <c r="O100" s="125" t="s">
        <v>321</v>
      </c>
      <c r="P100" s="141" t="s">
        <v>289</v>
      </c>
    </row>
    <row r="101" spans="1:16" ht="54.75" customHeight="1" x14ac:dyDescent="0.25">
      <c r="A101" s="27" t="s">
        <v>173</v>
      </c>
      <c r="B101" s="25" t="s">
        <v>115</v>
      </c>
      <c r="C101" s="28"/>
      <c r="D101" s="23">
        <v>800</v>
      </c>
      <c r="E101" s="23"/>
      <c r="F101" s="23"/>
      <c r="G101" s="23"/>
      <c r="H101" s="23">
        <v>299.39999999999998</v>
      </c>
      <c r="I101" s="23"/>
      <c r="J101" s="23"/>
      <c r="K101" s="23"/>
      <c r="L101" s="24">
        <f t="shared" si="5"/>
        <v>299.39999999999998</v>
      </c>
      <c r="M101" s="23"/>
      <c r="N101" s="23"/>
      <c r="O101" s="126" t="s">
        <v>322</v>
      </c>
      <c r="P101" s="141" t="s">
        <v>289</v>
      </c>
    </row>
    <row r="102" spans="1:16" ht="42" customHeight="1" x14ac:dyDescent="0.25">
      <c r="A102" s="2" t="s">
        <v>178</v>
      </c>
      <c r="B102" s="30" t="s">
        <v>174</v>
      </c>
      <c r="C102" s="11"/>
      <c r="D102" s="14">
        <v>0</v>
      </c>
      <c r="E102" s="14"/>
      <c r="F102" s="14"/>
      <c r="G102" s="14"/>
      <c r="H102" s="14">
        <v>0</v>
      </c>
      <c r="I102" s="14"/>
      <c r="J102" s="14"/>
      <c r="K102" s="14"/>
      <c r="L102" s="14">
        <v>0</v>
      </c>
      <c r="M102" s="14"/>
      <c r="N102" s="14"/>
      <c r="O102" s="67" t="s">
        <v>244</v>
      </c>
      <c r="P102" s="141" t="s">
        <v>291</v>
      </c>
    </row>
    <row r="103" spans="1:16" ht="56.25" customHeight="1" x14ac:dyDescent="0.25">
      <c r="A103" s="27" t="s">
        <v>176</v>
      </c>
      <c r="B103" s="43" t="s">
        <v>180</v>
      </c>
      <c r="C103" s="28"/>
      <c r="D103" s="40">
        <v>0</v>
      </c>
      <c r="E103" s="40"/>
      <c r="F103" s="40"/>
      <c r="G103" s="40"/>
      <c r="H103" s="40">
        <v>0</v>
      </c>
      <c r="I103" s="40"/>
      <c r="J103" s="40"/>
      <c r="K103" s="40"/>
      <c r="L103" s="40">
        <v>0</v>
      </c>
      <c r="M103" s="40"/>
      <c r="N103" s="40"/>
      <c r="O103" s="70" t="s">
        <v>393</v>
      </c>
      <c r="P103" s="141" t="s">
        <v>291</v>
      </c>
    </row>
    <row r="104" spans="1:16" ht="42" customHeight="1" x14ac:dyDescent="0.25">
      <c r="A104" s="2" t="s">
        <v>177</v>
      </c>
      <c r="B104" s="30" t="s">
        <v>175</v>
      </c>
      <c r="C104" s="11"/>
      <c r="D104" s="14">
        <v>0</v>
      </c>
      <c r="E104" s="14"/>
      <c r="F104" s="14"/>
      <c r="G104" s="14"/>
      <c r="H104" s="14">
        <v>0</v>
      </c>
      <c r="I104" s="14"/>
      <c r="J104" s="14"/>
      <c r="K104" s="14"/>
      <c r="L104" s="14">
        <v>0</v>
      </c>
      <c r="M104" s="14"/>
      <c r="N104" s="14"/>
      <c r="O104" s="67" t="s">
        <v>244</v>
      </c>
      <c r="P104" s="141" t="s">
        <v>291</v>
      </c>
    </row>
    <row r="105" spans="1:16" ht="81.75" customHeight="1" x14ac:dyDescent="0.25">
      <c r="A105" s="27" t="s">
        <v>179</v>
      </c>
      <c r="B105" s="12" t="s">
        <v>181</v>
      </c>
      <c r="C105" s="28"/>
      <c r="D105" s="40">
        <v>0</v>
      </c>
      <c r="E105" s="40"/>
      <c r="F105" s="40"/>
      <c r="G105" s="40"/>
      <c r="H105" s="40">
        <v>0</v>
      </c>
      <c r="I105" s="40"/>
      <c r="J105" s="40"/>
      <c r="K105" s="40"/>
      <c r="L105" s="40">
        <v>0</v>
      </c>
      <c r="M105" s="40"/>
      <c r="N105" s="40"/>
      <c r="O105" s="78" t="s">
        <v>266</v>
      </c>
      <c r="P105" s="141" t="s">
        <v>291</v>
      </c>
    </row>
    <row r="106" spans="1:16" ht="156.75" customHeight="1" x14ac:dyDescent="0.25">
      <c r="A106" s="27" t="s">
        <v>183</v>
      </c>
      <c r="B106" s="43" t="s">
        <v>182</v>
      </c>
      <c r="C106" s="28"/>
      <c r="D106" s="40">
        <v>0</v>
      </c>
      <c r="E106" s="40"/>
      <c r="F106" s="40"/>
      <c r="G106" s="40"/>
      <c r="H106" s="40">
        <v>0</v>
      </c>
      <c r="I106" s="40"/>
      <c r="J106" s="40"/>
      <c r="K106" s="40"/>
      <c r="L106" s="40">
        <v>0</v>
      </c>
      <c r="M106" s="40"/>
      <c r="N106" s="40"/>
      <c r="O106" s="78" t="s">
        <v>267</v>
      </c>
      <c r="P106" s="141" t="s">
        <v>291</v>
      </c>
    </row>
    <row r="107" spans="1:16" ht="31.5" customHeight="1" x14ac:dyDescent="0.25">
      <c r="A107" s="27"/>
      <c r="B107" s="60" t="s">
        <v>237</v>
      </c>
      <c r="C107" s="28"/>
      <c r="D107" s="14">
        <f>D74+D95+D102+D104</f>
        <v>280382.09999999998</v>
      </c>
      <c r="E107" s="14"/>
      <c r="F107" s="14"/>
      <c r="G107" s="14"/>
      <c r="H107" s="14">
        <f>H74+H95+H102+H104</f>
        <v>242128.5</v>
      </c>
      <c r="I107" s="14"/>
      <c r="J107" s="14"/>
      <c r="K107" s="14"/>
      <c r="L107" s="14">
        <f>L74+L95+L102+L104</f>
        <v>242128.5</v>
      </c>
      <c r="M107" s="14"/>
      <c r="N107" s="14"/>
      <c r="O107" s="67" t="s">
        <v>244</v>
      </c>
      <c r="P107" s="147"/>
    </row>
    <row r="108" spans="1:16" x14ac:dyDescent="0.25">
      <c r="A108" s="192" t="s">
        <v>240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</row>
    <row r="109" spans="1:16" ht="51" x14ac:dyDescent="0.25">
      <c r="A109" s="2" t="s">
        <v>186</v>
      </c>
      <c r="B109" s="72" t="s">
        <v>116</v>
      </c>
      <c r="C109" s="11"/>
      <c r="D109" s="31">
        <f>SUM(D110:D112)</f>
        <v>91550.1</v>
      </c>
      <c r="E109" s="31"/>
      <c r="F109" s="31"/>
      <c r="G109" s="31"/>
      <c r="H109" s="31">
        <f>SUM(H110:H112)</f>
        <v>91454.6</v>
      </c>
      <c r="I109" s="31"/>
      <c r="J109" s="31"/>
      <c r="K109" s="31"/>
      <c r="L109" s="31">
        <f>SUM(L110:L112)</f>
        <v>91454.6</v>
      </c>
      <c r="M109" s="31"/>
      <c r="N109" s="31"/>
      <c r="O109" s="67" t="s">
        <v>244</v>
      </c>
      <c r="P109" s="150" t="s">
        <v>291</v>
      </c>
    </row>
    <row r="110" spans="1:16" ht="52.5" customHeight="1" x14ac:dyDescent="0.25">
      <c r="A110" s="27" t="s">
        <v>187</v>
      </c>
      <c r="B110" s="79" t="s">
        <v>78</v>
      </c>
      <c r="C110" s="28"/>
      <c r="D110" s="91">
        <v>38771.4</v>
      </c>
      <c r="E110" s="23"/>
      <c r="F110" s="23"/>
      <c r="G110" s="23"/>
      <c r="H110" s="89">
        <v>39330.5</v>
      </c>
      <c r="I110" s="23"/>
      <c r="J110" s="23"/>
      <c r="K110" s="23"/>
      <c r="L110" s="23">
        <f>H110</f>
        <v>39330.5</v>
      </c>
      <c r="M110" s="23"/>
      <c r="N110" s="23"/>
      <c r="O110" s="136" t="s">
        <v>367</v>
      </c>
      <c r="P110" s="141" t="s">
        <v>291</v>
      </c>
    </row>
    <row r="111" spans="1:16" ht="178.5" x14ac:dyDescent="0.25">
      <c r="A111" s="27" t="s">
        <v>188</v>
      </c>
      <c r="B111" s="79" t="s">
        <v>79</v>
      </c>
      <c r="D111" s="23">
        <v>44571.3</v>
      </c>
      <c r="E111" s="23"/>
      <c r="F111" s="23"/>
      <c r="G111" s="23"/>
      <c r="H111" s="89">
        <v>43916.7</v>
      </c>
      <c r="I111" s="23"/>
      <c r="J111" s="23"/>
      <c r="K111" s="23"/>
      <c r="L111" s="23">
        <f>H111</f>
        <v>43916.7</v>
      </c>
      <c r="M111" s="23"/>
      <c r="N111" s="23"/>
      <c r="O111" s="136" t="s">
        <v>364</v>
      </c>
      <c r="P111" s="141" t="s">
        <v>291</v>
      </c>
    </row>
    <row r="112" spans="1:16" ht="76.5" x14ac:dyDescent="0.25">
      <c r="A112" s="27" t="s">
        <v>189</v>
      </c>
      <c r="B112" s="79" t="s">
        <v>76</v>
      </c>
      <c r="C112" s="28"/>
      <c r="D112" s="24">
        <v>8207.4</v>
      </c>
      <c r="E112" s="24"/>
      <c r="F112" s="24"/>
      <c r="G112" s="24"/>
      <c r="H112" s="90">
        <v>8207.4</v>
      </c>
      <c r="I112" s="24"/>
      <c r="J112" s="24"/>
      <c r="K112" s="24"/>
      <c r="L112" s="24">
        <f>H112</f>
        <v>8207.4</v>
      </c>
      <c r="M112" s="24"/>
      <c r="N112" s="24"/>
      <c r="O112" s="136" t="s">
        <v>365</v>
      </c>
      <c r="P112" s="141" t="s">
        <v>291</v>
      </c>
    </row>
    <row r="113" spans="1:16" ht="63.75" x14ac:dyDescent="0.25">
      <c r="A113" s="2" t="s">
        <v>195</v>
      </c>
      <c r="B113" s="71" t="s">
        <v>190</v>
      </c>
      <c r="C113" s="11"/>
      <c r="D113" s="14">
        <v>0</v>
      </c>
      <c r="E113" s="14"/>
      <c r="F113" s="14"/>
      <c r="G113" s="14"/>
      <c r="H113" s="14">
        <v>0</v>
      </c>
      <c r="I113" s="14"/>
      <c r="J113" s="14"/>
      <c r="K113" s="14"/>
      <c r="L113" s="14">
        <v>0</v>
      </c>
      <c r="M113" s="14"/>
      <c r="N113" s="14"/>
      <c r="O113" s="67" t="s">
        <v>244</v>
      </c>
      <c r="P113" s="150" t="s">
        <v>291</v>
      </c>
    </row>
    <row r="114" spans="1:16" ht="51" x14ac:dyDescent="0.25">
      <c r="A114" s="27" t="s">
        <v>196</v>
      </c>
      <c r="B114" s="80" t="s">
        <v>192</v>
      </c>
      <c r="C114" s="28"/>
      <c r="D114" s="40">
        <v>0</v>
      </c>
      <c r="E114" s="40"/>
      <c r="F114" s="40"/>
      <c r="G114" s="40"/>
      <c r="H114" s="40">
        <v>0</v>
      </c>
      <c r="I114" s="40"/>
      <c r="J114" s="40"/>
      <c r="K114" s="40"/>
      <c r="L114" s="40">
        <v>0</v>
      </c>
      <c r="M114" s="40"/>
      <c r="N114" s="40"/>
      <c r="O114" s="75" t="s">
        <v>297</v>
      </c>
      <c r="P114" s="141" t="s">
        <v>291</v>
      </c>
    </row>
    <row r="115" spans="1:16" ht="63.75" x14ac:dyDescent="0.25">
      <c r="A115" s="27" t="s">
        <v>197</v>
      </c>
      <c r="B115" s="80" t="s">
        <v>193</v>
      </c>
      <c r="C115" s="28"/>
      <c r="D115" s="40">
        <v>0</v>
      </c>
      <c r="E115" s="40"/>
      <c r="F115" s="40"/>
      <c r="G115" s="40"/>
      <c r="H115" s="40">
        <v>0</v>
      </c>
      <c r="I115" s="40"/>
      <c r="J115" s="40"/>
      <c r="K115" s="40"/>
      <c r="L115" s="40">
        <v>0</v>
      </c>
      <c r="M115" s="40"/>
      <c r="N115" s="40"/>
      <c r="O115" s="75" t="s">
        <v>270</v>
      </c>
      <c r="P115" s="141" t="s">
        <v>291</v>
      </c>
    </row>
    <row r="116" spans="1:16" ht="25.5" x14ac:dyDescent="0.25">
      <c r="A116" s="2" t="s">
        <v>198</v>
      </c>
      <c r="B116" s="30" t="s">
        <v>191</v>
      </c>
      <c r="C116" s="11"/>
      <c r="D116" s="14">
        <v>0</v>
      </c>
      <c r="E116" s="14"/>
      <c r="F116" s="14"/>
      <c r="G116" s="14"/>
      <c r="H116" s="14">
        <f>H117</f>
        <v>0</v>
      </c>
      <c r="I116" s="14"/>
      <c r="J116" s="14"/>
      <c r="K116" s="14"/>
      <c r="L116" s="14">
        <f>L117</f>
        <v>0</v>
      </c>
      <c r="M116" s="14"/>
      <c r="N116" s="14"/>
      <c r="O116" s="67" t="s">
        <v>244</v>
      </c>
      <c r="P116" s="150" t="s">
        <v>291</v>
      </c>
    </row>
    <row r="117" spans="1:16" ht="89.25" x14ac:dyDescent="0.25">
      <c r="A117" s="27" t="s">
        <v>199</v>
      </c>
      <c r="B117" s="79" t="s">
        <v>194</v>
      </c>
      <c r="C117" s="28"/>
      <c r="D117" s="40">
        <v>0</v>
      </c>
      <c r="E117" s="40"/>
      <c r="F117" s="40"/>
      <c r="G117" s="40"/>
      <c r="H117" s="40">
        <v>0</v>
      </c>
      <c r="I117" s="40"/>
      <c r="J117" s="40"/>
      <c r="K117" s="40"/>
      <c r="L117" s="40">
        <v>0</v>
      </c>
      <c r="M117" s="40"/>
      <c r="N117" s="40"/>
      <c r="O117" s="136" t="s">
        <v>366</v>
      </c>
      <c r="P117" s="141" t="s">
        <v>291</v>
      </c>
    </row>
    <row r="118" spans="1:16" ht="38.25" x14ac:dyDescent="0.25">
      <c r="A118" s="2" t="s">
        <v>272</v>
      </c>
      <c r="B118" s="30" t="s">
        <v>273</v>
      </c>
      <c r="C118" s="108"/>
      <c r="D118" s="14">
        <f>SUM(D119:D122)</f>
        <v>1294.3</v>
      </c>
      <c r="E118" s="40"/>
      <c r="F118" s="40"/>
      <c r="G118" s="40"/>
      <c r="H118" s="14">
        <f>SUM(H119:H122)</f>
        <v>1294.3</v>
      </c>
      <c r="I118" s="40"/>
      <c r="J118" s="40"/>
      <c r="K118" s="40"/>
      <c r="L118" s="14">
        <f>SUM(L119:L122)</f>
        <v>1294.3</v>
      </c>
      <c r="M118" s="40"/>
      <c r="N118" s="40"/>
      <c r="O118" s="129" t="s">
        <v>244</v>
      </c>
      <c r="P118" s="150" t="s">
        <v>291</v>
      </c>
    </row>
    <row r="119" spans="1:16" ht="51" x14ac:dyDescent="0.25">
      <c r="A119" s="110" t="s">
        <v>274</v>
      </c>
      <c r="B119" s="114" t="s">
        <v>275</v>
      </c>
      <c r="C119" s="108"/>
      <c r="D119" s="40">
        <v>1294.3</v>
      </c>
      <c r="E119" s="40"/>
      <c r="F119" s="40"/>
      <c r="G119" s="40"/>
      <c r="H119" s="40">
        <v>1294.3</v>
      </c>
      <c r="I119" s="40"/>
      <c r="J119" s="40"/>
      <c r="K119" s="40"/>
      <c r="L119" s="40">
        <f>H119</f>
        <v>1294.3</v>
      </c>
      <c r="M119" s="40"/>
      <c r="N119" s="40"/>
      <c r="O119" s="131" t="s">
        <v>326</v>
      </c>
      <c r="P119" s="141" t="s">
        <v>291</v>
      </c>
    </row>
    <row r="120" spans="1:16" ht="51" x14ac:dyDescent="0.25">
      <c r="A120" s="110" t="s">
        <v>276</v>
      </c>
      <c r="B120" s="109" t="s">
        <v>278</v>
      </c>
      <c r="C120" s="108"/>
      <c r="D120" s="40">
        <v>0</v>
      </c>
      <c r="E120" s="40"/>
      <c r="F120" s="40"/>
      <c r="G120" s="40"/>
      <c r="H120" s="40"/>
      <c r="I120" s="40"/>
      <c r="J120" s="40"/>
      <c r="K120" s="40"/>
      <c r="L120" s="40">
        <f t="shared" ref="L120:L122" si="6">H120</f>
        <v>0</v>
      </c>
      <c r="M120" s="40"/>
      <c r="N120" s="40"/>
      <c r="O120" s="70" t="s">
        <v>290</v>
      </c>
      <c r="P120" s="147"/>
    </row>
    <row r="121" spans="1:16" ht="25.5" x14ac:dyDescent="0.25">
      <c r="A121" s="110" t="s">
        <v>277</v>
      </c>
      <c r="B121" s="109" t="s">
        <v>280</v>
      </c>
      <c r="C121" s="108"/>
      <c r="D121" s="40">
        <v>0</v>
      </c>
      <c r="E121" s="40"/>
      <c r="F121" s="40"/>
      <c r="G121" s="40"/>
      <c r="H121" s="40"/>
      <c r="I121" s="40"/>
      <c r="J121" s="40"/>
      <c r="K121" s="40"/>
      <c r="L121" s="40">
        <f t="shared" si="6"/>
        <v>0</v>
      </c>
      <c r="M121" s="40"/>
      <c r="N121" s="40"/>
      <c r="O121" s="70" t="s">
        <v>290</v>
      </c>
      <c r="P121" s="147"/>
    </row>
    <row r="122" spans="1:16" ht="38.25" x14ac:dyDescent="0.25">
      <c r="A122" s="110" t="s">
        <v>279</v>
      </c>
      <c r="B122" s="109" t="s">
        <v>281</v>
      </c>
      <c r="C122" s="108"/>
      <c r="D122" s="40">
        <v>0</v>
      </c>
      <c r="E122" s="40"/>
      <c r="F122" s="40"/>
      <c r="G122" s="40"/>
      <c r="H122" s="40"/>
      <c r="I122" s="40"/>
      <c r="J122" s="40"/>
      <c r="K122" s="40"/>
      <c r="L122" s="40">
        <f t="shared" si="6"/>
        <v>0</v>
      </c>
      <c r="M122" s="40"/>
      <c r="N122" s="40"/>
      <c r="O122" s="70" t="s">
        <v>290</v>
      </c>
      <c r="P122" s="147"/>
    </row>
    <row r="123" spans="1:16" x14ac:dyDescent="0.25">
      <c r="A123" s="27"/>
      <c r="B123" s="60" t="s">
        <v>239</v>
      </c>
      <c r="C123" s="28"/>
      <c r="D123" s="14">
        <f>D109+D113+D116+D118</f>
        <v>92844.4</v>
      </c>
      <c r="E123" s="14"/>
      <c r="F123" s="14"/>
      <c r="G123" s="14"/>
      <c r="H123" s="14">
        <f>H109+H113+H116+H118</f>
        <v>92748.9</v>
      </c>
      <c r="I123" s="14"/>
      <c r="J123" s="14"/>
      <c r="K123" s="14"/>
      <c r="L123" s="14">
        <f>L109+L113+L116+L118</f>
        <v>92748.9</v>
      </c>
      <c r="M123" s="14"/>
      <c r="N123" s="14"/>
      <c r="O123" s="67" t="s">
        <v>244</v>
      </c>
      <c r="P123" s="147"/>
    </row>
    <row r="124" spans="1:16" x14ac:dyDescent="0.25">
      <c r="A124" s="192" t="s">
        <v>242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</row>
    <row r="125" spans="1:16" ht="51" x14ac:dyDescent="0.25">
      <c r="A125" s="2" t="s">
        <v>202</v>
      </c>
      <c r="B125" s="64" t="s">
        <v>117</v>
      </c>
      <c r="C125" s="11"/>
      <c r="D125" s="31">
        <f>D126</f>
        <v>73459.899999999994</v>
      </c>
      <c r="E125" s="11"/>
      <c r="F125" s="11"/>
      <c r="G125" s="14"/>
      <c r="H125" s="31">
        <f>H126</f>
        <v>72712.100000000006</v>
      </c>
      <c r="I125" s="61"/>
      <c r="J125" s="61"/>
      <c r="K125" s="61"/>
      <c r="L125" s="31">
        <f>L126</f>
        <v>72712.100000000006</v>
      </c>
      <c r="M125" s="61"/>
      <c r="N125" s="61"/>
      <c r="O125" s="67" t="s">
        <v>244</v>
      </c>
      <c r="P125" s="150" t="s">
        <v>291</v>
      </c>
    </row>
    <row r="126" spans="1:16" ht="102.75" customHeight="1" x14ac:dyDescent="0.25">
      <c r="A126" s="27" t="s">
        <v>203</v>
      </c>
      <c r="B126" s="25" t="s">
        <v>118</v>
      </c>
      <c r="C126" s="28"/>
      <c r="D126" s="23">
        <v>73459.899999999994</v>
      </c>
      <c r="E126" s="35"/>
      <c r="F126" s="35"/>
      <c r="G126" s="40"/>
      <c r="H126" s="23">
        <v>72712.100000000006</v>
      </c>
      <c r="I126" s="61"/>
      <c r="J126" s="61"/>
      <c r="K126" s="61"/>
      <c r="L126" s="23">
        <f>H126</f>
        <v>72712.100000000006</v>
      </c>
      <c r="M126" s="61"/>
      <c r="N126" s="61"/>
      <c r="O126" s="25" t="s">
        <v>294</v>
      </c>
      <c r="P126" s="141" t="s">
        <v>291</v>
      </c>
    </row>
    <row r="127" spans="1:16" ht="39.75" customHeight="1" x14ac:dyDescent="0.25">
      <c r="A127" s="2" t="s">
        <v>204</v>
      </c>
      <c r="B127" s="26" t="s">
        <v>119</v>
      </c>
      <c r="C127" s="11"/>
      <c r="D127" s="22">
        <f>SUM(D128:D130)</f>
        <v>225106.1</v>
      </c>
      <c r="E127" s="11"/>
      <c r="F127" s="11"/>
      <c r="G127" s="14"/>
      <c r="H127" s="22">
        <f>SUM(H128:H130)</f>
        <v>220894.7</v>
      </c>
      <c r="I127" s="61"/>
      <c r="J127" s="61"/>
      <c r="K127" s="61"/>
      <c r="L127" s="22">
        <f>SUM(L128:L130)</f>
        <v>220894.7</v>
      </c>
      <c r="M127" s="61"/>
      <c r="N127" s="61"/>
      <c r="O127" s="67" t="s">
        <v>244</v>
      </c>
      <c r="P127" s="141" t="s">
        <v>291</v>
      </c>
    </row>
    <row r="128" spans="1:16" ht="63.75" x14ac:dyDescent="0.25">
      <c r="A128" s="27" t="s">
        <v>205</v>
      </c>
      <c r="B128" s="25" t="s">
        <v>120</v>
      </c>
      <c r="C128" s="28"/>
      <c r="D128" s="23">
        <v>80409.7</v>
      </c>
      <c r="E128" s="35"/>
      <c r="F128" s="35"/>
      <c r="G128" s="40"/>
      <c r="H128" s="23">
        <v>80459.100000000006</v>
      </c>
      <c r="I128" s="61"/>
      <c r="J128" s="61"/>
      <c r="K128" s="61"/>
      <c r="L128" s="23">
        <f>H128</f>
        <v>80459.100000000006</v>
      </c>
      <c r="M128" s="61"/>
      <c r="N128" s="61"/>
      <c r="O128" s="127" t="s">
        <v>323</v>
      </c>
      <c r="P128" s="141" t="s">
        <v>291</v>
      </c>
    </row>
    <row r="129" spans="1:16" ht="51" x14ac:dyDescent="0.25">
      <c r="A129" s="27" t="s">
        <v>206</v>
      </c>
      <c r="B129" s="25" t="s">
        <v>121</v>
      </c>
      <c r="C129" s="28"/>
      <c r="D129" s="23">
        <v>57972.5</v>
      </c>
      <c r="E129" s="35"/>
      <c r="F129" s="35"/>
      <c r="G129" s="40"/>
      <c r="H129" s="23">
        <v>56827.6</v>
      </c>
      <c r="I129" s="61"/>
      <c r="J129" s="61"/>
      <c r="K129" s="61"/>
      <c r="L129" s="23">
        <f>H129</f>
        <v>56827.6</v>
      </c>
      <c r="M129" s="61"/>
      <c r="N129" s="61"/>
      <c r="O129" s="128" t="s">
        <v>324</v>
      </c>
      <c r="P129" s="141" t="s">
        <v>291</v>
      </c>
    </row>
    <row r="130" spans="1:16" ht="78" customHeight="1" x14ac:dyDescent="0.25">
      <c r="A130" s="27" t="s">
        <v>207</v>
      </c>
      <c r="B130" s="25" t="s">
        <v>122</v>
      </c>
      <c r="C130" s="28"/>
      <c r="D130" s="89">
        <v>86723.9</v>
      </c>
      <c r="E130" s="35"/>
      <c r="F130" s="35"/>
      <c r="G130" s="40"/>
      <c r="H130" s="23">
        <v>83608</v>
      </c>
      <c r="I130" s="61"/>
      <c r="J130" s="61"/>
      <c r="K130" s="61"/>
      <c r="L130" s="23">
        <f>H130</f>
        <v>83608</v>
      </c>
      <c r="M130" s="61"/>
      <c r="N130" s="61"/>
      <c r="O130" s="130" t="s">
        <v>325</v>
      </c>
      <c r="P130" s="141" t="s">
        <v>291</v>
      </c>
    </row>
    <row r="131" spans="1:16" ht="32.25" customHeight="1" x14ac:dyDescent="0.25">
      <c r="A131" s="2" t="s">
        <v>208</v>
      </c>
      <c r="B131" s="30" t="s">
        <v>200</v>
      </c>
      <c r="C131" s="11"/>
      <c r="D131" s="31">
        <v>0</v>
      </c>
      <c r="E131" s="11"/>
      <c r="F131" s="11"/>
      <c r="G131" s="14"/>
      <c r="H131" s="31">
        <f>H132</f>
        <v>0</v>
      </c>
      <c r="I131" s="61"/>
      <c r="J131" s="61"/>
      <c r="K131" s="61"/>
      <c r="L131" s="31">
        <f>L132</f>
        <v>0</v>
      </c>
      <c r="M131" s="61"/>
      <c r="N131" s="61"/>
      <c r="O131" s="67" t="s">
        <v>244</v>
      </c>
      <c r="P131" s="147"/>
    </row>
    <row r="132" spans="1:16" ht="99" customHeight="1" x14ac:dyDescent="0.25">
      <c r="A132" s="27" t="s">
        <v>209</v>
      </c>
      <c r="B132" s="42" t="s">
        <v>201</v>
      </c>
      <c r="C132" s="28"/>
      <c r="D132" s="23">
        <v>0</v>
      </c>
      <c r="E132" s="35"/>
      <c r="F132" s="35"/>
      <c r="G132" s="40"/>
      <c r="H132" s="23">
        <v>0</v>
      </c>
      <c r="I132" s="61"/>
      <c r="J132" s="61"/>
      <c r="K132" s="61"/>
      <c r="L132" s="23">
        <v>0</v>
      </c>
      <c r="M132" s="61"/>
      <c r="N132" s="61"/>
      <c r="O132" s="78" t="s">
        <v>282</v>
      </c>
      <c r="P132" s="141" t="s">
        <v>291</v>
      </c>
    </row>
    <row r="133" spans="1:16" ht="21.75" customHeight="1" x14ac:dyDescent="0.25">
      <c r="A133" s="27"/>
      <c r="B133" s="60" t="s">
        <v>241</v>
      </c>
      <c r="C133" s="28"/>
      <c r="D133" s="14">
        <f>D125+D127+D131</f>
        <v>298566</v>
      </c>
      <c r="E133" s="35"/>
      <c r="F133" s="35"/>
      <c r="G133" s="40"/>
      <c r="H133" s="14">
        <f>H125+H127+H131</f>
        <v>293606.8</v>
      </c>
      <c r="I133" s="61"/>
      <c r="J133" s="61"/>
      <c r="K133" s="61"/>
      <c r="L133" s="14">
        <f>L125+L127+L131</f>
        <v>293606.8</v>
      </c>
      <c r="M133" s="61"/>
      <c r="N133" s="61"/>
      <c r="O133" s="67" t="s">
        <v>244</v>
      </c>
      <c r="P133" s="147"/>
    </row>
    <row r="134" spans="1:16" ht="26.25" customHeight="1" x14ac:dyDescent="0.25">
      <c r="A134" s="173" t="s">
        <v>148</v>
      </c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</row>
    <row r="135" spans="1:16" ht="33.75" customHeight="1" x14ac:dyDescent="0.25">
      <c r="A135" s="6" t="s">
        <v>48</v>
      </c>
      <c r="B135" s="71" t="s">
        <v>5</v>
      </c>
      <c r="C135" s="11"/>
      <c r="D135" s="14">
        <f>D136+D137+D143+D146+D147+D148</f>
        <v>14110</v>
      </c>
      <c r="E135" s="14"/>
      <c r="F135" s="14"/>
      <c r="G135" s="14"/>
      <c r="H135" s="14">
        <f>H136+H137+H143+H146+H147+H148</f>
        <v>4584.6000000000004</v>
      </c>
      <c r="I135" s="14"/>
      <c r="J135" s="14"/>
      <c r="K135" s="14"/>
      <c r="L135" s="14">
        <f>L136+L137+L143+L146+L147+L148</f>
        <v>4584.6000000000004</v>
      </c>
      <c r="M135" s="14"/>
      <c r="N135" s="14"/>
      <c r="O135" s="67" t="s">
        <v>244</v>
      </c>
      <c r="P135" s="104" t="s">
        <v>291</v>
      </c>
    </row>
    <row r="136" spans="1:16" ht="127.5" customHeight="1" x14ac:dyDescent="0.25">
      <c r="A136" s="39" t="s">
        <v>49</v>
      </c>
      <c r="B136" s="115" t="s">
        <v>149</v>
      </c>
      <c r="C136" s="36"/>
      <c r="D136" s="40">
        <v>395</v>
      </c>
      <c r="E136" s="40"/>
      <c r="F136" s="40"/>
      <c r="G136" s="40"/>
      <c r="H136" s="40">
        <v>298</v>
      </c>
      <c r="I136" s="40"/>
      <c r="J136" s="40"/>
      <c r="K136" s="40"/>
      <c r="L136" s="40">
        <f>H136</f>
        <v>298</v>
      </c>
      <c r="M136" s="40"/>
      <c r="N136" s="40"/>
      <c r="O136" s="142" t="s">
        <v>377</v>
      </c>
      <c r="P136" s="144" t="s">
        <v>376</v>
      </c>
    </row>
    <row r="137" spans="1:16" ht="45" customHeight="1" x14ac:dyDescent="0.25">
      <c r="A137" s="39" t="s">
        <v>50</v>
      </c>
      <c r="B137" s="115" t="s">
        <v>86</v>
      </c>
      <c r="C137" s="36"/>
      <c r="D137" s="40">
        <f>SUM(D138:D142)</f>
        <v>514.79999999999995</v>
      </c>
      <c r="E137" s="40"/>
      <c r="F137" s="40"/>
      <c r="G137" s="40"/>
      <c r="H137" s="40">
        <f>SUM(H138:H142)</f>
        <v>468.8</v>
      </c>
      <c r="I137" s="40"/>
      <c r="J137" s="40"/>
      <c r="K137" s="40"/>
      <c r="L137" s="40">
        <f>SUM(L138:L142)</f>
        <v>468.8</v>
      </c>
      <c r="M137" s="40"/>
      <c r="N137" s="40"/>
      <c r="O137" s="35" t="s">
        <v>244</v>
      </c>
      <c r="P137" s="141" t="s">
        <v>291</v>
      </c>
    </row>
    <row r="138" spans="1:16" ht="70.5" customHeight="1" x14ac:dyDescent="0.25">
      <c r="A138" s="39" t="s">
        <v>6</v>
      </c>
      <c r="B138" s="120" t="s">
        <v>7</v>
      </c>
      <c r="C138" s="36"/>
      <c r="D138" s="16">
        <v>0</v>
      </c>
      <c r="E138" s="16"/>
      <c r="F138" s="16"/>
      <c r="G138" s="16"/>
      <c r="H138" s="16">
        <v>0</v>
      </c>
      <c r="I138" s="16"/>
      <c r="J138" s="16"/>
      <c r="K138" s="16"/>
      <c r="L138" s="16">
        <v>0</v>
      </c>
      <c r="M138" s="16"/>
      <c r="N138" s="16"/>
      <c r="O138" s="75" t="s">
        <v>341</v>
      </c>
      <c r="P138" s="141" t="s">
        <v>291</v>
      </c>
    </row>
    <row r="139" spans="1:16" ht="45.75" customHeight="1" x14ac:dyDescent="0.25">
      <c r="A139" s="39" t="s">
        <v>8</v>
      </c>
      <c r="B139" s="121" t="s">
        <v>9</v>
      </c>
      <c r="C139" s="36"/>
      <c r="D139" s="16">
        <v>0</v>
      </c>
      <c r="E139" s="16"/>
      <c r="F139" s="16"/>
      <c r="G139" s="16"/>
      <c r="H139" s="16">
        <v>0</v>
      </c>
      <c r="I139" s="16"/>
      <c r="J139" s="16"/>
      <c r="K139" s="16"/>
      <c r="L139" s="16">
        <f>H139</f>
        <v>0</v>
      </c>
      <c r="M139" s="16"/>
      <c r="N139" s="16"/>
      <c r="O139" s="136" t="s">
        <v>342</v>
      </c>
      <c r="P139" s="141" t="s">
        <v>291</v>
      </c>
    </row>
    <row r="140" spans="1:16" ht="60" customHeight="1" x14ac:dyDescent="0.25">
      <c r="A140" s="39" t="s">
        <v>10</v>
      </c>
      <c r="B140" s="121" t="s">
        <v>11</v>
      </c>
      <c r="C140" s="36"/>
      <c r="D140" s="16">
        <v>0</v>
      </c>
      <c r="E140" s="16"/>
      <c r="F140" s="16"/>
      <c r="G140" s="16"/>
      <c r="H140" s="16">
        <v>0</v>
      </c>
      <c r="I140" s="16"/>
      <c r="J140" s="16"/>
      <c r="K140" s="16"/>
      <c r="L140" s="16">
        <v>0</v>
      </c>
      <c r="M140" s="16"/>
      <c r="N140" s="16"/>
      <c r="O140" s="133" t="s">
        <v>343</v>
      </c>
      <c r="P140" s="141" t="s">
        <v>291</v>
      </c>
    </row>
    <row r="141" spans="1:16" ht="114.75" customHeight="1" x14ac:dyDescent="0.25">
      <c r="A141" s="39" t="s">
        <v>12</v>
      </c>
      <c r="B141" s="121" t="s">
        <v>299</v>
      </c>
      <c r="C141" s="36"/>
      <c r="D141" s="16">
        <v>0</v>
      </c>
      <c r="E141" s="16"/>
      <c r="F141" s="16"/>
      <c r="G141" s="16"/>
      <c r="H141" s="16">
        <v>0</v>
      </c>
      <c r="I141" s="16"/>
      <c r="J141" s="16"/>
      <c r="K141" s="16"/>
      <c r="L141" s="16">
        <v>0</v>
      </c>
      <c r="M141" s="16"/>
      <c r="N141" s="16"/>
      <c r="O141" s="136" t="s">
        <v>344</v>
      </c>
      <c r="P141" s="141" t="s">
        <v>291</v>
      </c>
    </row>
    <row r="142" spans="1:16" ht="110.25" customHeight="1" x14ac:dyDescent="0.25">
      <c r="A142" s="39" t="s">
        <v>13</v>
      </c>
      <c r="B142" s="121" t="s">
        <v>300</v>
      </c>
      <c r="C142" s="36"/>
      <c r="D142" s="16">
        <v>514.79999999999995</v>
      </c>
      <c r="E142" s="16"/>
      <c r="F142" s="16"/>
      <c r="G142" s="16"/>
      <c r="H142" s="16">
        <v>468.8</v>
      </c>
      <c r="I142" s="16"/>
      <c r="J142" s="16"/>
      <c r="K142" s="16"/>
      <c r="L142" s="16">
        <f>H142</f>
        <v>468.8</v>
      </c>
      <c r="M142" s="16"/>
      <c r="N142" s="16"/>
      <c r="O142" s="136" t="s">
        <v>345</v>
      </c>
      <c r="P142" s="103" t="s">
        <v>379</v>
      </c>
    </row>
    <row r="143" spans="1:16" ht="67.5" customHeight="1" x14ac:dyDescent="0.25">
      <c r="A143" s="39" t="s">
        <v>51</v>
      </c>
      <c r="B143" s="115" t="s">
        <v>87</v>
      </c>
      <c r="C143" s="36"/>
      <c r="D143" s="16">
        <f>SUM(D144:D145)</f>
        <v>430</v>
      </c>
      <c r="E143" s="16"/>
      <c r="F143" s="16"/>
      <c r="G143" s="16"/>
      <c r="H143" s="16">
        <f>SUM(H144:H145)</f>
        <v>169.5</v>
      </c>
      <c r="I143" s="16"/>
      <c r="J143" s="16"/>
      <c r="K143" s="16"/>
      <c r="L143" s="16">
        <f>SUM(L144:L145)</f>
        <v>169.5</v>
      </c>
      <c r="M143" s="16"/>
      <c r="N143" s="16"/>
      <c r="O143" s="35" t="s">
        <v>244</v>
      </c>
      <c r="P143" s="149" t="s">
        <v>384</v>
      </c>
    </row>
    <row r="144" spans="1:16" ht="50.25" customHeight="1" x14ac:dyDescent="0.25">
      <c r="A144" s="39" t="s">
        <v>88</v>
      </c>
      <c r="B144" s="115" t="s">
        <v>14</v>
      </c>
      <c r="C144" s="36"/>
      <c r="D144" s="16">
        <v>230</v>
      </c>
      <c r="E144" s="16"/>
      <c r="F144" s="16"/>
      <c r="G144" s="16"/>
      <c r="H144" s="16">
        <v>50</v>
      </c>
      <c r="I144" s="16"/>
      <c r="J144" s="16"/>
      <c r="K144" s="16"/>
      <c r="L144" s="16">
        <f>H144</f>
        <v>50</v>
      </c>
      <c r="M144" s="16"/>
      <c r="N144" s="16"/>
      <c r="O144" s="136" t="s">
        <v>346</v>
      </c>
      <c r="P144" s="149" t="s">
        <v>383</v>
      </c>
    </row>
    <row r="145" spans="1:16" ht="71.25" customHeight="1" x14ac:dyDescent="0.25">
      <c r="A145" s="39" t="s">
        <v>89</v>
      </c>
      <c r="B145" s="115" t="s">
        <v>16</v>
      </c>
      <c r="C145" s="36"/>
      <c r="D145" s="16">
        <v>200</v>
      </c>
      <c r="E145" s="16"/>
      <c r="F145" s="16"/>
      <c r="G145" s="16"/>
      <c r="H145" s="16">
        <v>119.5</v>
      </c>
      <c r="I145" s="16"/>
      <c r="J145" s="16"/>
      <c r="K145" s="16"/>
      <c r="L145" s="16">
        <f>H145</f>
        <v>119.5</v>
      </c>
      <c r="M145" s="16"/>
      <c r="N145" s="16"/>
      <c r="O145" s="136" t="s">
        <v>347</v>
      </c>
      <c r="P145" s="141" t="s">
        <v>390</v>
      </c>
    </row>
    <row r="146" spans="1:16" ht="116.25" customHeight="1" x14ac:dyDescent="0.25">
      <c r="A146" s="39" t="s">
        <v>52</v>
      </c>
      <c r="B146" s="116" t="s">
        <v>211</v>
      </c>
      <c r="C146" s="36"/>
      <c r="D146" s="16">
        <v>175</v>
      </c>
      <c r="E146" s="16"/>
      <c r="F146" s="16"/>
      <c r="G146" s="16"/>
      <c r="H146" s="16">
        <v>47</v>
      </c>
      <c r="I146" s="16"/>
      <c r="J146" s="16"/>
      <c r="K146" s="16"/>
      <c r="L146" s="16">
        <f>H146</f>
        <v>47</v>
      </c>
      <c r="M146" s="16"/>
      <c r="N146" s="16"/>
      <c r="O146" s="136" t="s">
        <v>388</v>
      </c>
      <c r="P146" s="141" t="s">
        <v>389</v>
      </c>
    </row>
    <row r="147" spans="1:16" ht="62.25" customHeight="1" x14ac:dyDescent="0.25">
      <c r="A147" s="39" t="s">
        <v>53</v>
      </c>
      <c r="B147" s="115" t="s">
        <v>15</v>
      </c>
      <c r="C147" s="36"/>
      <c r="D147" s="16">
        <v>0</v>
      </c>
      <c r="E147" s="16"/>
      <c r="F147" s="16"/>
      <c r="G147" s="16"/>
      <c r="H147" s="16">
        <v>0</v>
      </c>
      <c r="I147" s="16"/>
      <c r="J147" s="16"/>
      <c r="K147" s="16"/>
      <c r="L147" s="16">
        <v>0</v>
      </c>
      <c r="M147" s="16"/>
      <c r="N147" s="16"/>
      <c r="O147" s="136" t="s">
        <v>349</v>
      </c>
      <c r="P147" s="141" t="s">
        <v>348</v>
      </c>
    </row>
    <row r="148" spans="1:16" ht="62.25" customHeight="1" x14ac:dyDescent="0.25">
      <c r="A148" s="39" t="s">
        <v>150</v>
      </c>
      <c r="B148" s="115" t="s">
        <v>265</v>
      </c>
      <c r="C148" s="36"/>
      <c r="D148" s="16">
        <v>12595.2</v>
      </c>
      <c r="E148" s="16"/>
      <c r="F148" s="16"/>
      <c r="G148" s="16"/>
      <c r="H148" s="16">
        <v>3601.3</v>
      </c>
      <c r="I148" s="16"/>
      <c r="J148" s="16"/>
      <c r="K148" s="16"/>
      <c r="L148" s="16">
        <f>H148</f>
        <v>3601.3</v>
      </c>
      <c r="M148" s="16"/>
      <c r="N148" s="16"/>
      <c r="O148" s="136" t="s">
        <v>391</v>
      </c>
      <c r="P148" s="144" t="s">
        <v>287</v>
      </c>
    </row>
    <row r="149" spans="1:16" ht="55.5" customHeight="1" x14ac:dyDescent="0.25">
      <c r="A149" s="6" t="s">
        <v>55</v>
      </c>
      <c r="B149" s="76" t="s">
        <v>54</v>
      </c>
      <c r="C149" s="5"/>
      <c r="D149" s="19">
        <f>SUM(D150:D157)</f>
        <v>43050</v>
      </c>
      <c r="E149" s="19"/>
      <c r="F149" s="19"/>
      <c r="G149" s="19"/>
      <c r="H149" s="19">
        <f>SUM(H150:H157)</f>
        <v>38563.9</v>
      </c>
      <c r="I149" s="19"/>
      <c r="J149" s="19"/>
      <c r="K149" s="19"/>
      <c r="L149" s="19">
        <f>SUM(L150:L157)</f>
        <v>38563.9</v>
      </c>
      <c r="M149" s="19"/>
      <c r="N149" s="19"/>
      <c r="O149" s="67" t="s">
        <v>244</v>
      </c>
      <c r="P149" s="150" t="s">
        <v>386</v>
      </c>
    </row>
    <row r="150" spans="1:16" ht="113.25" customHeight="1" x14ac:dyDescent="0.25">
      <c r="A150" s="39" t="s">
        <v>56</v>
      </c>
      <c r="B150" s="115" t="s">
        <v>91</v>
      </c>
      <c r="C150" s="36"/>
      <c r="D150" s="20">
        <v>7400</v>
      </c>
      <c r="E150" s="20"/>
      <c r="F150" s="20"/>
      <c r="G150" s="20"/>
      <c r="H150" s="20">
        <v>5220.6000000000004</v>
      </c>
      <c r="I150" s="20"/>
      <c r="J150" s="20"/>
      <c r="K150" s="20"/>
      <c r="L150" s="20">
        <f>H150</f>
        <v>5220.6000000000004</v>
      </c>
      <c r="M150" s="20"/>
      <c r="N150" s="20"/>
      <c r="O150" s="134" t="s">
        <v>350</v>
      </c>
      <c r="P150" s="149" t="s">
        <v>382</v>
      </c>
    </row>
    <row r="151" spans="1:16" ht="115.5" customHeight="1" x14ac:dyDescent="0.25">
      <c r="A151" s="39" t="s">
        <v>57</v>
      </c>
      <c r="B151" s="116" t="s">
        <v>212</v>
      </c>
      <c r="C151" s="36"/>
      <c r="D151" s="41">
        <v>700</v>
      </c>
      <c r="E151" s="41"/>
      <c r="F151" s="41"/>
      <c r="G151" s="41"/>
      <c r="H151" s="41">
        <v>445</v>
      </c>
      <c r="I151" s="41"/>
      <c r="J151" s="41"/>
      <c r="K151" s="41"/>
      <c r="L151" s="41">
        <f>H151</f>
        <v>445</v>
      </c>
      <c r="M151" s="41"/>
      <c r="N151" s="41"/>
      <c r="O151" s="137" t="s">
        <v>351</v>
      </c>
      <c r="P151" s="141" t="s">
        <v>352</v>
      </c>
    </row>
    <row r="152" spans="1:16" ht="72.75" customHeight="1" x14ac:dyDescent="0.25">
      <c r="A152" s="69" t="s">
        <v>58</v>
      </c>
      <c r="B152" s="116" t="s">
        <v>255</v>
      </c>
      <c r="C152" s="88"/>
      <c r="D152" s="41">
        <v>0</v>
      </c>
      <c r="E152" s="41"/>
      <c r="F152" s="41"/>
      <c r="G152" s="41"/>
      <c r="H152" s="41">
        <v>0</v>
      </c>
      <c r="I152" s="41"/>
      <c r="J152" s="41"/>
      <c r="K152" s="41"/>
      <c r="L152" s="41">
        <v>0</v>
      </c>
      <c r="M152" s="41"/>
      <c r="N152" s="41"/>
      <c r="O152" s="135" t="s">
        <v>353</v>
      </c>
      <c r="P152" s="141" t="s">
        <v>354</v>
      </c>
    </row>
    <row r="153" spans="1:16" ht="63.75" x14ac:dyDescent="0.25">
      <c r="A153" s="39" t="s">
        <v>59</v>
      </c>
      <c r="B153" s="115" t="s">
        <v>17</v>
      </c>
      <c r="C153" s="36"/>
      <c r="D153" s="41">
        <v>200</v>
      </c>
      <c r="E153" s="41"/>
      <c r="F153" s="41"/>
      <c r="G153" s="41"/>
      <c r="H153" s="41">
        <v>150</v>
      </c>
      <c r="I153" s="41"/>
      <c r="J153" s="41"/>
      <c r="K153" s="41"/>
      <c r="L153" s="41">
        <f>H153</f>
        <v>150</v>
      </c>
      <c r="M153" s="41"/>
      <c r="N153" s="41"/>
      <c r="O153" s="75" t="s">
        <v>355</v>
      </c>
      <c r="P153" s="141" t="s">
        <v>356</v>
      </c>
    </row>
    <row r="154" spans="1:16" ht="137.25" customHeight="1" x14ac:dyDescent="0.25">
      <c r="A154" s="39" t="s">
        <v>60</v>
      </c>
      <c r="B154" s="115" t="s">
        <v>18</v>
      </c>
      <c r="C154" s="36"/>
      <c r="D154" s="41">
        <v>1300</v>
      </c>
      <c r="E154" s="41"/>
      <c r="F154" s="41"/>
      <c r="G154" s="41"/>
      <c r="H154" s="41">
        <v>793.1</v>
      </c>
      <c r="I154" s="41"/>
      <c r="J154" s="41"/>
      <c r="K154" s="41"/>
      <c r="L154" s="41">
        <f>H154</f>
        <v>793.1</v>
      </c>
      <c r="M154" s="41"/>
      <c r="N154" s="41"/>
      <c r="O154" s="133" t="s">
        <v>357</v>
      </c>
      <c r="P154" s="149" t="s">
        <v>354</v>
      </c>
    </row>
    <row r="155" spans="1:16" ht="68.25" customHeight="1" x14ac:dyDescent="0.25">
      <c r="A155" s="39" t="s">
        <v>61</v>
      </c>
      <c r="B155" s="116" t="s">
        <v>213</v>
      </c>
      <c r="C155" s="36"/>
      <c r="D155" s="41">
        <v>450</v>
      </c>
      <c r="E155" s="41"/>
      <c r="F155" s="41"/>
      <c r="G155" s="41"/>
      <c r="H155" s="41">
        <v>0</v>
      </c>
      <c r="I155" s="41"/>
      <c r="J155" s="41"/>
      <c r="K155" s="41"/>
      <c r="L155" s="41">
        <v>0</v>
      </c>
      <c r="M155" s="41"/>
      <c r="N155" s="41"/>
      <c r="O155" s="136" t="s">
        <v>358</v>
      </c>
      <c r="P155" s="149" t="s">
        <v>354</v>
      </c>
    </row>
    <row r="156" spans="1:16" ht="100.5" customHeight="1" x14ac:dyDescent="0.25">
      <c r="A156" s="39" t="s">
        <v>62</v>
      </c>
      <c r="B156" s="74" t="s">
        <v>19</v>
      </c>
      <c r="C156" s="36"/>
      <c r="D156" s="41">
        <v>5000</v>
      </c>
      <c r="E156" s="41"/>
      <c r="F156" s="41"/>
      <c r="G156" s="41"/>
      <c r="H156" s="41">
        <v>4053.8</v>
      </c>
      <c r="I156" s="41"/>
      <c r="J156" s="41"/>
      <c r="K156" s="41"/>
      <c r="L156" s="41">
        <f>H156</f>
        <v>4053.8</v>
      </c>
      <c r="M156" s="41"/>
      <c r="N156" s="41"/>
      <c r="O156" s="103" t="s">
        <v>329</v>
      </c>
      <c r="P156" s="103" t="s">
        <v>331</v>
      </c>
    </row>
    <row r="157" spans="1:16" ht="152.25" customHeight="1" x14ac:dyDescent="0.25">
      <c r="A157" s="39" t="s">
        <v>256</v>
      </c>
      <c r="B157" s="121" t="s">
        <v>20</v>
      </c>
      <c r="C157" s="36"/>
      <c r="D157" s="41">
        <v>28000</v>
      </c>
      <c r="E157" s="41"/>
      <c r="F157" s="41"/>
      <c r="G157" s="41"/>
      <c r="H157" s="41">
        <v>27901.4</v>
      </c>
      <c r="I157" s="41"/>
      <c r="J157" s="41"/>
      <c r="K157" s="41"/>
      <c r="L157" s="41">
        <f>H157</f>
        <v>27901.4</v>
      </c>
      <c r="M157" s="41"/>
      <c r="N157" s="41"/>
      <c r="O157" s="132" t="s">
        <v>330</v>
      </c>
      <c r="P157" s="103" t="s">
        <v>378</v>
      </c>
    </row>
    <row r="158" spans="1:16" ht="78" customHeight="1" x14ac:dyDescent="0.25">
      <c r="A158" s="6" t="s">
        <v>63</v>
      </c>
      <c r="B158" s="77" t="s">
        <v>21</v>
      </c>
      <c r="C158" s="4"/>
      <c r="D158" s="19">
        <f>SUM(D159:D165)</f>
        <v>37956.5</v>
      </c>
      <c r="E158" s="19"/>
      <c r="F158" s="19"/>
      <c r="G158" s="19"/>
      <c r="H158" s="19">
        <f>SUM(H159:H165)</f>
        <v>37707.699999999997</v>
      </c>
      <c r="I158" s="19"/>
      <c r="J158" s="19"/>
      <c r="K158" s="19"/>
      <c r="L158" s="19">
        <f>SUM(L159:L165)</f>
        <v>37707.699999999997</v>
      </c>
      <c r="M158" s="19"/>
      <c r="N158" s="19"/>
      <c r="O158" s="67" t="s">
        <v>244</v>
      </c>
      <c r="P158" s="150" t="s">
        <v>291</v>
      </c>
    </row>
    <row r="159" spans="1:16" ht="79.5" customHeight="1" x14ac:dyDescent="0.25">
      <c r="A159" s="69" t="s">
        <v>64</v>
      </c>
      <c r="B159" s="78" t="s">
        <v>283</v>
      </c>
      <c r="C159" s="68"/>
      <c r="D159" s="17">
        <v>5000</v>
      </c>
      <c r="E159" s="17"/>
      <c r="F159" s="17"/>
      <c r="G159" s="17"/>
      <c r="H159" s="17">
        <v>5000</v>
      </c>
      <c r="I159" s="17"/>
      <c r="J159" s="17"/>
      <c r="K159" s="17"/>
      <c r="L159" s="17">
        <f>H159</f>
        <v>5000</v>
      </c>
      <c r="M159" s="17"/>
      <c r="N159" s="17"/>
      <c r="O159" s="78" t="s">
        <v>335</v>
      </c>
      <c r="P159" s="141" t="s">
        <v>291</v>
      </c>
    </row>
    <row r="160" spans="1:16" ht="78" customHeight="1" x14ac:dyDescent="0.25">
      <c r="A160" s="69" t="s">
        <v>65</v>
      </c>
      <c r="B160" s="78" t="s">
        <v>247</v>
      </c>
      <c r="C160" s="68"/>
      <c r="D160" s="16">
        <v>12956.5</v>
      </c>
      <c r="E160" s="16"/>
      <c r="F160" s="16"/>
      <c r="G160" s="16"/>
      <c r="H160" s="17">
        <v>12949.3</v>
      </c>
      <c r="I160" s="16"/>
      <c r="J160" s="16"/>
      <c r="K160" s="16"/>
      <c r="L160" s="17">
        <f>H160</f>
        <v>12949.3</v>
      </c>
      <c r="M160" s="16"/>
      <c r="N160" s="16"/>
      <c r="O160" s="136" t="s">
        <v>363</v>
      </c>
      <c r="P160" s="141" t="s">
        <v>291</v>
      </c>
    </row>
    <row r="161" spans="1:16" ht="99.75" customHeight="1" x14ac:dyDescent="0.25">
      <c r="A161" s="39" t="s">
        <v>66</v>
      </c>
      <c r="B161" s="115" t="s">
        <v>92</v>
      </c>
      <c r="C161" s="36"/>
      <c r="D161" s="41">
        <v>5000</v>
      </c>
      <c r="E161" s="16"/>
      <c r="F161" s="16"/>
      <c r="G161" s="16"/>
      <c r="H161" s="16">
        <v>4788.3999999999996</v>
      </c>
      <c r="I161" s="16"/>
      <c r="J161" s="16"/>
      <c r="K161" s="16"/>
      <c r="L161" s="17">
        <f>H161</f>
        <v>4788.3999999999996</v>
      </c>
      <c r="M161" s="16"/>
      <c r="N161" s="16"/>
      <c r="O161" s="136" t="s">
        <v>336</v>
      </c>
      <c r="P161" s="141" t="s">
        <v>291</v>
      </c>
    </row>
    <row r="162" spans="1:16" ht="84.75" customHeight="1" x14ac:dyDescent="0.25">
      <c r="A162" s="39" t="s">
        <v>67</v>
      </c>
      <c r="B162" s="109" t="s">
        <v>22</v>
      </c>
      <c r="C162" s="36"/>
      <c r="D162" s="41">
        <v>0</v>
      </c>
      <c r="E162" s="16"/>
      <c r="F162" s="16"/>
      <c r="G162" s="16"/>
      <c r="H162" s="16">
        <v>0</v>
      </c>
      <c r="I162" s="16"/>
      <c r="J162" s="16"/>
      <c r="K162" s="16"/>
      <c r="L162" s="16">
        <v>0</v>
      </c>
      <c r="M162" s="16"/>
      <c r="N162" s="16"/>
      <c r="O162" s="136" t="s">
        <v>337</v>
      </c>
      <c r="P162" s="141" t="s">
        <v>291</v>
      </c>
    </row>
    <row r="163" spans="1:16" ht="102.75" customHeight="1" x14ac:dyDescent="0.25">
      <c r="A163" s="69" t="s">
        <v>68</v>
      </c>
      <c r="B163" s="92" t="s">
        <v>257</v>
      </c>
      <c r="C163" s="88"/>
      <c r="D163" s="41">
        <v>15000</v>
      </c>
      <c r="E163" s="16"/>
      <c r="F163" s="16"/>
      <c r="G163" s="16"/>
      <c r="H163" s="16">
        <v>14970</v>
      </c>
      <c r="I163" s="16"/>
      <c r="J163" s="16"/>
      <c r="K163" s="16"/>
      <c r="L163" s="16">
        <f>H163</f>
        <v>14970</v>
      </c>
      <c r="M163" s="16"/>
      <c r="N163" s="16"/>
      <c r="O163" s="75" t="s">
        <v>338</v>
      </c>
      <c r="P163" s="141" t="s">
        <v>291</v>
      </c>
    </row>
    <row r="164" spans="1:16" ht="108.75" customHeight="1" x14ac:dyDescent="0.25">
      <c r="A164" s="39" t="s">
        <v>69</v>
      </c>
      <c r="B164" s="109" t="s">
        <v>23</v>
      </c>
      <c r="C164" s="36"/>
      <c r="D164" s="16">
        <v>0</v>
      </c>
      <c r="E164" s="16"/>
      <c r="F164" s="16"/>
      <c r="G164" s="16"/>
      <c r="H164" s="16">
        <v>0</v>
      </c>
      <c r="I164" s="16"/>
      <c r="J164" s="16"/>
      <c r="K164" s="16"/>
      <c r="L164" s="16">
        <f>H164</f>
        <v>0</v>
      </c>
      <c r="M164" s="16"/>
      <c r="N164" s="16"/>
      <c r="O164" s="136" t="s">
        <v>339</v>
      </c>
      <c r="P164" s="141" t="s">
        <v>291</v>
      </c>
    </row>
    <row r="165" spans="1:16" ht="66" customHeight="1" x14ac:dyDescent="0.25">
      <c r="A165" s="39" t="s">
        <v>258</v>
      </c>
      <c r="B165" s="109" t="s">
        <v>24</v>
      </c>
      <c r="C165" s="36"/>
      <c r="D165" s="16">
        <v>0</v>
      </c>
      <c r="E165" s="16"/>
      <c r="F165" s="16"/>
      <c r="G165" s="16"/>
      <c r="H165" s="16">
        <v>0</v>
      </c>
      <c r="I165" s="16"/>
      <c r="J165" s="16"/>
      <c r="K165" s="16"/>
      <c r="L165" s="16">
        <f>H165</f>
        <v>0</v>
      </c>
      <c r="M165" s="16"/>
      <c r="N165" s="16"/>
      <c r="O165" s="136" t="s">
        <v>340</v>
      </c>
      <c r="P165" s="141" t="s">
        <v>291</v>
      </c>
    </row>
    <row r="166" spans="1:16" ht="37.5" customHeight="1" x14ac:dyDescent="0.25">
      <c r="A166" s="6" t="s">
        <v>70</v>
      </c>
      <c r="B166" s="77" t="s">
        <v>71</v>
      </c>
      <c r="C166" s="4"/>
      <c r="D166" s="19">
        <v>0</v>
      </c>
      <c r="E166" s="19"/>
      <c r="F166" s="19"/>
      <c r="G166" s="19"/>
      <c r="H166" s="19">
        <v>0</v>
      </c>
      <c r="I166" s="19"/>
      <c r="J166" s="19"/>
      <c r="K166" s="19"/>
      <c r="L166" s="19">
        <v>0</v>
      </c>
      <c r="M166" s="19"/>
      <c r="N166" s="19"/>
      <c r="O166" s="67" t="s">
        <v>244</v>
      </c>
      <c r="P166" s="150" t="s">
        <v>291</v>
      </c>
    </row>
    <row r="167" spans="1:16" ht="50.25" customHeight="1" x14ac:dyDescent="0.25">
      <c r="A167" s="39" t="s">
        <v>72</v>
      </c>
      <c r="B167" s="66" t="s">
        <v>25</v>
      </c>
      <c r="C167" s="36"/>
      <c r="D167" s="16">
        <v>0</v>
      </c>
      <c r="E167" s="16"/>
      <c r="F167" s="16"/>
      <c r="G167" s="16"/>
      <c r="H167" s="16">
        <v>0</v>
      </c>
      <c r="I167" s="16"/>
      <c r="J167" s="16"/>
      <c r="K167" s="16"/>
      <c r="L167" s="16">
        <v>0</v>
      </c>
      <c r="M167" s="16"/>
      <c r="N167" s="16"/>
      <c r="O167" s="78" t="s">
        <v>268</v>
      </c>
      <c r="P167" s="141" t="s">
        <v>291</v>
      </c>
    </row>
    <row r="168" spans="1:16" ht="211.5" customHeight="1" x14ac:dyDescent="0.25">
      <c r="A168" s="39" t="s">
        <v>73</v>
      </c>
      <c r="B168" s="66" t="s">
        <v>26</v>
      </c>
      <c r="C168" s="36"/>
      <c r="D168" s="16">
        <v>0</v>
      </c>
      <c r="E168" s="16"/>
      <c r="F168" s="16"/>
      <c r="G168" s="16"/>
      <c r="H168" s="16">
        <v>0</v>
      </c>
      <c r="I168" s="16"/>
      <c r="J168" s="16"/>
      <c r="K168" s="16"/>
      <c r="L168" s="16">
        <v>0</v>
      </c>
      <c r="M168" s="16"/>
      <c r="N168" s="16"/>
      <c r="O168" s="78" t="s">
        <v>269</v>
      </c>
      <c r="P168" s="141" t="s">
        <v>291</v>
      </c>
    </row>
    <row r="169" spans="1:16" ht="115.5" customHeight="1" x14ac:dyDescent="0.25">
      <c r="A169" s="39" t="s">
        <v>74</v>
      </c>
      <c r="B169" s="66" t="s">
        <v>27</v>
      </c>
      <c r="C169" s="36"/>
      <c r="D169" s="16">
        <v>0</v>
      </c>
      <c r="E169" s="16"/>
      <c r="F169" s="16"/>
      <c r="G169" s="16"/>
      <c r="H169" s="16">
        <v>0</v>
      </c>
      <c r="I169" s="16"/>
      <c r="J169" s="16"/>
      <c r="K169" s="16"/>
      <c r="L169" s="16">
        <v>0</v>
      </c>
      <c r="M169" s="16"/>
      <c r="N169" s="16"/>
      <c r="O169" s="78" t="s">
        <v>333</v>
      </c>
      <c r="P169" s="141" t="s">
        <v>291</v>
      </c>
    </row>
    <row r="170" spans="1:16" ht="84" customHeight="1" x14ac:dyDescent="0.25">
      <c r="A170" s="39" t="s">
        <v>75</v>
      </c>
      <c r="B170" s="66" t="s">
        <v>28</v>
      </c>
      <c r="C170" s="36"/>
      <c r="D170" s="16">
        <v>0</v>
      </c>
      <c r="E170" s="16"/>
      <c r="F170" s="16"/>
      <c r="G170" s="16"/>
      <c r="H170" s="16">
        <v>0</v>
      </c>
      <c r="I170" s="16"/>
      <c r="J170" s="16"/>
      <c r="K170" s="16"/>
      <c r="L170" s="16">
        <v>0</v>
      </c>
      <c r="M170" s="16"/>
      <c r="N170" s="16"/>
      <c r="O170" s="75" t="s">
        <v>334</v>
      </c>
      <c r="P170" s="141" t="s">
        <v>291</v>
      </c>
    </row>
    <row r="171" spans="1:16" x14ac:dyDescent="0.25">
      <c r="A171" s="8"/>
      <c r="B171" s="60" t="s">
        <v>243</v>
      </c>
      <c r="C171" s="11"/>
      <c r="D171" s="14">
        <f>D135+D149+D158</f>
        <v>95116.5</v>
      </c>
      <c r="E171" s="14"/>
      <c r="F171" s="14"/>
      <c r="G171" s="14"/>
      <c r="H171" s="14">
        <f>H135+H149+H158</f>
        <v>80856.2</v>
      </c>
      <c r="I171" s="14"/>
      <c r="J171" s="14"/>
      <c r="K171" s="14"/>
      <c r="L171" s="14">
        <f>L135+L149+L158</f>
        <v>80856.2</v>
      </c>
      <c r="M171" s="14"/>
      <c r="N171" s="14"/>
      <c r="O171" s="67" t="s">
        <v>244</v>
      </c>
      <c r="P171" s="147"/>
    </row>
    <row r="172" spans="1:16" x14ac:dyDescent="0.25">
      <c r="A172" s="8"/>
      <c r="B172" s="18" t="s">
        <v>29</v>
      </c>
      <c r="C172" s="14">
        <f>C72+C107+C123+C133+C171</f>
        <v>10053.299999999999</v>
      </c>
      <c r="D172" s="14">
        <f>D72+D107+D123+D133+D171</f>
        <v>2769265.1</v>
      </c>
      <c r="E172" s="14"/>
      <c r="F172" s="14"/>
      <c r="G172" s="14">
        <f>G72+G107+G123+G133+G171</f>
        <v>10053.299999999999</v>
      </c>
      <c r="H172" s="14">
        <f>H72+H107+H123+H133+H171</f>
        <v>2560637</v>
      </c>
      <c r="I172" s="14"/>
      <c r="J172" s="14"/>
      <c r="K172" s="14">
        <f>K72+K107+K123+K133+K171</f>
        <v>10053.299999999999</v>
      </c>
      <c r="L172" s="14">
        <f>L72+L107+L123+L133+L171</f>
        <v>2560637</v>
      </c>
      <c r="M172" s="14"/>
      <c r="N172" s="14"/>
      <c r="O172" s="67" t="s">
        <v>244</v>
      </c>
      <c r="P172" s="147"/>
    </row>
    <row r="174" spans="1:16" x14ac:dyDescent="0.25">
      <c r="I174" s="59"/>
    </row>
    <row r="175" spans="1:16" x14ac:dyDescent="0.25">
      <c r="A175" s="37"/>
      <c r="B175" s="38"/>
      <c r="C175" s="9"/>
      <c r="D175" s="9"/>
      <c r="E175" s="9"/>
      <c r="F175" s="9"/>
      <c r="G175" s="10"/>
      <c r="I175" s="59"/>
    </row>
    <row r="176" spans="1:16" ht="30" customHeight="1" x14ac:dyDescent="0.25">
      <c r="A176" s="37"/>
      <c r="B176" s="38"/>
      <c r="C176" s="9"/>
      <c r="D176" s="9"/>
      <c r="E176" s="9"/>
      <c r="F176" s="9"/>
      <c r="G176" s="10"/>
      <c r="I176" s="59"/>
    </row>
    <row r="177" spans="1:9" x14ac:dyDescent="0.25">
      <c r="A177" s="37"/>
      <c r="B177" s="38"/>
      <c r="C177" s="9"/>
      <c r="D177" s="9"/>
      <c r="E177" s="9"/>
      <c r="F177" s="9"/>
      <c r="G177" s="10"/>
      <c r="I177" s="59"/>
    </row>
    <row r="178" spans="1:9" x14ac:dyDescent="0.25">
      <c r="A178" s="37"/>
      <c r="B178" s="38"/>
      <c r="C178" s="9"/>
      <c r="D178" s="9"/>
      <c r="E178" s="9"/>
      <c r="F178" s="9"/>
      <c r="G178" s="10"/>
      <c r="I178" s="59"/>
    </row>
    <row r="179" spans="1:9" x14ac:dyDescent="0.25">
      <c r="A179" s="188"/>
      <c r="B179" s="186"/>
      <c r="C179" s="9"/>
      <c r="D179" s="9"/>
      <c r="E179" s="9"/>
      <c r="F179" s="9"/>
      <c r="G179" s="10"/>
      <c r="H179" s="10"/>
    </row>
    <row r="180" spans="1:9" x14ac:dyDescent="0.25">
      <c r="B180" s="9"/>
      <c r="C180" s="9"/>
      <c r="D180" s="9"/>
      <c r="E180" s="9"/>
      <c r="F180" s="9"/>
      <c r="G180" s="10"/>
      <c r="H180" s="10"/>
    </row>
    <row r="181" spans="1:9" x14ac:dyDescent="0.25">
      <c r="B181" s="9"/>
      <c r="C181" s="9"/>
      <c r="D181" s="9"/>
      <c r="E181" s="9"/>
      <c r="F181" s="9"/>
      <c r="G181" s="10"/>
      <c r="H181" s="10"/>
    </row>
    <row r="182" spans="1:9" x14ac:dyDescent="0.25">
      <c r="G182" s="10"/>
      <c r="H182" s="10"/>
    </row>
    <row r="183" spans="1:9" x14ac:dyDescent="0.25">
      <c r="G183" s="10"/>
      <c r="H183" s="10"/>
    </row>
    <row r="184" spans="1:9" x14ac:dyDescent="0.25">
      <c r="G184" s="10"/>
      <c r="H184" s="10"/>
    </row>
    <row r="185" spans="1:9" x14ac:dyDescent="0.25">
      <c r="G185" s="10"/>
      <c r="H185" s="10"/>
    </row>
    <row r="186" spans="1:9" x14ac:dyDescent="0.25">
      <c r="G186" s="10"/>
      <c r="H186" s="10"/>
    </row>
  </sheetData>
  <autoFilter ref="A11:P172"/>
  <mergeCells count="80">
    <mergeCell ref="C47:C48"/>
    <mergeCell ref="B45:B46"/>
    <mergeCell ref="C45:C46"/>
    <mergeCell ref="A45:A46"/>
    <mergeCell ref="A76:A77"/>
    <mergeCell ref="B47:B48"/>
    <mergeCell ref="A47:A48"/>
    <mergeCell ref="A50:A51"/>
    <mergeCell ref="B50:B51"/>
    <mergeCell ref="A52:A53"/>
    <mergeCell ref="B52:B53"/>
    <mergeCell ref="A55:A56"/>
    <mergeCell ref="B55:B56"/>
    <mergeCell ref="B84:B85"/>
    <mergeCell ref="B76:B77"/>
    <mergeCell ref="B78:B79"/>
    <mergeCell ref="A73:P73"/>
    <mergeCell ref="C76:C77"/>
    <mergeCell ref="A84:A85"/>
    <mergeCell ref="A78:A79"/>
    <mergeCell ref="A80:A81"/>
    <mergeCell ref="A82:A83"/>
    <mergeCell ref="C78:C79"/>
    <mergeCell ref="C84:C85"/>
    <mergeCell ref="C80:C81"/>
    <mergeCell ref="C82:C83"/>
    <mergeCell ref="B80:B81"/>
    <mergeCell ref="B82:B83"/>
    <mergeCell ref="A179:B179"/>
    <mergeCell ref="C86:C87"/>
    <mergeCell ref="A134:P134"/>
    <mergeCell ref="A97:A98"/>
    <mergeCell ref="C97:C98"/>
    <mergeCell ref="B97:B98"/>
    <mergeCell ref="B92:B93"/>
    <mergeCell ref="C92:C93"/>
    <mergeCell ref="A86:A87"/>
    <mergeCell ref="A90:A91"/>
    <mergeCell ref="A108:P108"/>
    <mergeCell ref="A124:P124"/>
    <mergeCell ref="B86:B87"/>
    <mergeCell ref="A92:A93"/>
    <mergeCell ref="A88:A89"/>
    <mergeCell ref="B88:B89"/>
    <mergeCell ref="E1:H1"/>
    <mergeCell ref="A9:A10"/>
    <mergeCell ref="B9:B10"/>
    <mergeCell ref="C37:C38"/>
    <mergeCell ref="B31:B32"/>
    <mergeCell ref="C31:C32"/>
    <mergeCell ref="B37:B38"/>
    <mergeCell ref="A31:A32"/>
    <mergeCell ref="A33:A34"/>
    <mergeCell ref="A37:A38"/>
    <mergeCell ref="A2:N2"/>
    <mergeCell ref="A3:N3"/>
    <mergeCell ref="A5:J5"/>
    <mergeCell ref="A6:B6"/>
    <mergeCell ref="A7:J7"/>
    <mergeCell ref="K9:N9"/>
    <mergeCell ref="C33:C34"/>
    <mergeCell ref="B33:B34"/>
    <mergeCell ref="B43:B44"/>
    <mergeCell ref="C43:C44"/>
    <mergeCell ref="A43:A44"/>
    <mergeCell ref="A39:A40"/>
    <mergeCell ref="B39:B40"/>
    <mergeCell ref="O9:O10"/>
    <mergeCell ref="P9:P10"/>
    <mergeCell ref="B23:B24"/>
    <mergeCell ref="C23:C24"/>
    <mergeCell ref="A23:A24"/>
    <mergeCell ref="C9:F9"/>
    <mergeCell ref="G9:J9"/>
    <mergeCell ref="A12:P12"/>
    <mergeCell ref="B99:B100"/>
    <mergeCell ref="A99:A100"/>
    <mergeCell ref="C88:C89"/>
    <mergeCell ref="C90:C91"/>
    <mergeCell ref="B90:B91"/>
  </mergeCells>
  <pageMargins left="0" right="0" top="0" bottom="0.78740157480314965" header="0" footer="0"/>
  <pageSetup paperSize="9" scale="57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defaultRowHeight="15" x14ac:dyDescent="0.25"/>
  <cols>
    <col min="7" max="7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Александр Борисович Варфоломеев</cp:lastModifiedBy>
  <cp:lastPrinted>2021-01-28T05:56:04Z</cp:lastPrinted>
  <dcterms:created xsi:type="dcterms:W3CDTF">2019-04-01T15:38:14Z</dcterms:created>
  <dcterms:modified xsi:type="dcterms:W3CDTF">2021-03-11T13:16:15Z</dcterms:modified>
</cp:coreProperties>
</file>