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1770" windowWidth="24915" windowHeight="10575"/>
  </bookViews>
  <sheets>
    <sheet name="Лист1" sheetId="1" r:id="rId1"/>
    <sheet name="Лист3" sheetId="3" r:id="rId2"/>
  </sheets>
  <definedNames>
    <definedName name="_xlnm._FilterDatabase" localSheetId="0" hidden="1">Лист1!$A$10:$P$114</definedName>
    <definedName name="_xlnm.Print_Titles" localSheetId="0">Лист1!$11:$11</definedName>
  </definedNames>
  <calcPr calcId="145621" fullPrecision="0"/>
</workbook>
</file>

<file path=xl/calcChain.xml><?xml version="1.0" encoding="utf-8"?>
<calcChain xmlns="http://schemas.openxmlformats.org/spreadsheetml/2006/main">
  <c r="H73" i="1" l="1"/>
  <c r="H107" i="1"/>
  <c r="H103" i="1"/>
  <c r="H17" i="1"/>
  <c r="H27" i="1"/>
  <c r="H20" i="1"/>
  <c r="L58" i="1" l="1"/>
  <c r="L87" i="1" l="1"/>
  <c r="D20" i="1" l="1"/>
  <c r="L88" i="1" l="1"/>
  <c r="H83" i="1" l="1"/>
  <c r="L77" i="1" l="1"/>
  <c r="L76" i="1"/>
  <c r="L74" i="1" l="1"/>
  <c r="L81" i="1" l="1"/>
  <c r="L80" i="1" s="1"/>
  <c r="H80" i="1"/>
  <c r="D80" i="1"/>
  <c r="L50" i="1"/>
  <c r="L42" i="1"/>
  <c r="L112" i="1" l="1"/>
  <c r="L111" i="1"/>
  <c r="L110" i="1"/>
  <c r="L109" i="1"/>
  <c r="L108" i="1"/>
  <c r="D107" i="1"/>
  <c r="L106" i="1"/>
  <c r="L105" i="1"/>
  <c r="L104" i="1"/>
  <c r="D103" i="1"/>
  <c r="L101" i="1"/>
  <c r="L100" i="1" s="1"/>
  <c r="H100" i="1"/>
  <c r="D100" i="1"/>
  <c r="L99" i="1"/>
  <c r="L98" i="1" s="1"/>
  <c r="K98" i="1"/>
  <c r="K113" i="1" s="1"/>
  <c r="H98" i="1"/>
  <c r="G98" i="1"/>
  <c r="G113" i="1" s="1"/>
  <c r="D98" i="1"/>
  <c r="C98" i="1"/>
  <c r="C113" i="1" s="1"/>
  <c r="L94" i="1"/>
  <c r="L93" i="1"/>
  <c r="H92" i="1"/>
  <c r="D92" i="1"/>
  <c r="L91" i="1"/>
  <c r="L90" i="1"/>
  <c r="L89" i="1"/>
  <c r="K89" i="1"/>
  <c r="K83" i="1" s="1"/>
  <c r="K95" i="1" s="1"/>
  <c r="L86" i="1"/>
  <c r="L85" i="1"/>
  <c r="L84" i="1"/>
  <c r="G83" i="1"/>
  <c r="D83" i="1"/>
  <c r="C83" i="1"/>
  <c r="L79" i="1"/>
  <c r="L78" i="1" s="1"/>
  <c r="H78" i="1"/>
  <c r="D78" i="1"/>
  <c r="L75" i="1"/>
  <c r="H75" i="1"/>
  <c r="D75" i="1"/>
  <c r="L73" i="1"/>
  <c r="D73" i="1"/>
  <c r="L72" i="1"/>
  <c r="L71" i="1" s="1"/>
  <c r="H71" i="1"/>
  <c r="D71" i="1"/>
  <c r="L70" i="1"/>
  <c r="L69" i="1"/>
  <c r="L68" i="1"/>
  <c r="L67" i="1"/>
  <c r="L66" i="1"/>
  <c r="L65" i="1"/>
  <c r="L64" i="1"/>
  <c r="L63" i="1"/>
  <c r="L62" i="1"/>
  <c r="H61" i="1"/>
  <c r="D61" i="1"/>
  <c r="L60" i="1"/>
  <c r="L59" i="1"/>
  <c r="L57" i="1"/>
  <c r="L56" i="1"/>
  <c r="L55" i="1"/>
  <c r="L54" i="1"/>
  <c r="L53" i="1"/>
  <c r="L52" i="1"/>
  <c r="L51" i="1"/>
  <c r="L49" i="1"/>
  <c r="L48" i="1"/>
  <c r="L47" i="1"/>
  <c r="L46" i="1"/>
  <c r="L45" i="1"/>
  <c r="L44" i="1"/>
  <c r="L43" i="1"/>
  <c r="L41" i="1"/>
  <c r="L40" i="1"/>
  <c r="L39" i="1"/>
  <c r="L38" i="1"/>
  <c r="L37" i="1"/>
  <c r="L36" i="1"/>
  <c r="L35" i="1"/>
  <c r="L34" i="1"/>
  <c r="L33" i="1"/>
  <c r="L32" i="1"/>
  <c r="L31" i="1"/>
  <c r="L30" i="1"/>
  <c r="L29" i="1"/>
  <c r="L28" i="1"/>
  <c r="D27" i="1"/>
  <c r="L26" i="1"/>
  <c r="L25" i="1"/>
  <c r="L24" i="1"/>
  <c r="L23" i="1"/>
  <c r="L22" i="1"/>
  <c r="L21" i="1"/>
  <c r="L19" i="1"/>
  <c r="L18" i="1"/>
  <c r="D17" i="1"/>
  <c r="L15" i="1"/>
  <c r="L14" i="1" s="1"/>
  <c r="H14" i="1"/>
  <c r="D14" i="1"/>
  <c r="C95" i="1" l="1"/>
  <c r="G95" i="1"/>
  <c r="L27" i="1"/>
  <c r="L20" i="1"/>
  <c r="L17" i="1"/>
  <c r="L103" i="1"/>
  <c r="L107" i="1"/>
  <c r="D16" i="1"/>
  <c r="H16" i="1"/>
  <c r="K114" i="1"/>
  <c r="D113" i="1"/>
  <c r="L92" i="1"/>
  <c r="L83" i="1"/>
  <c r="L61" i="1"/>
  <c r="G114" i="1"/>
  <c r="D95" i="1" l="1"/>
  <c r="H95" i="1"/>
  <c r="H113" i="1"/>
  <c r="C114" i="1"/>
  <c r="L113" i="1"/>
  <c r="L16" i="1"/>
  <c r="L95" i="1" s="1"/>
  <c r="D114" i="1" l="1"/>
  <c r="H114" i="1"/>
  <c r="L114" i="1"/>
</calcChain>
</file>

<file path=xl/sharedStrings.xml><?xml version="1.0" encoding="utf-8"?>
<sst xmlns="http://schemas.openxmlformats.org/spreadsheetml/2006/main" count="357" uniqueCount="226">
  <si>
    <t>№</t>
  </si>
  <si>
    <t>1.1.1</t>
  </si>
  <si>
    <t>Приобретение программно-аппаратных средств, необходимых для обеспечения соответствия требованиям безопасности информации объектов информатизации Ленинградской области</t>
  </si>
  <si>
    <t>Обеспечение соответствия требованиям безопасности объектов информатизации Ленинградской области</t>
  </si>
  <si>
    <t>Обеспечение функционирования систем (средств) защиты информации</t>
  </si>
  <si>
    <t>Реинжиниринг процессов государственного управления</t>
  </si>
  <si>
    <t>Разработка, развитие и сопровождение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 хранению, переработке и реализации лома черных металлов, цветных металлов в Ленинградской области</t>
  </si>
  <si>
    <t>Федеральный проект "Цифровое государственное управление"</t>
  </si>
  <si>
    <t>Приоритетный проект "Поквартирная карта Ленинградской области"</t>
  </si>
  <si>
    <t xml:space="preserve">Информационная система "Управление бюджетным процессом Ленинградской области" </t>
  </si>
  <si>
    <t>Государственная информационная система "Современное образование Ленинградской области"</t>
  </si>
  <si>
    <t>Информационная система управления активами топливно-энергетического комплекса Ленинградской области</t>
  </si>
  <si>
    <t>Информационно-аналитическая система "Ситуационный центр Губернатора Ленинградской области"</t>
  </si>
  <si>
    <t>2.1.1.</t>
  </si>
  <si>
    <t>Содействие в создании условий для развития и внедрения цифровых технологий в приоритетных отраслях экономики, социальной сферы, системе органов государственной власти и местного самоуправления Ленинградской области</t>
  </si>
  <si>
    <t>1.1</t>
  </si>
  <si>
    <t>Реализация мероприятий в рамках приоритетного проекта "Поквартирная карта Ленинградской области"</t>
  </si>
  <si>
    <t xml:space="preserve">Региональная информационная система "Планирование и мониторинг мероприятий, проводимых в отношении объектов капитальных вложений в Ленинградской области, реализуемых за счет бюджетных средств" </t>
  </si>
  <si>
    <t xml:space="preserve">Информационная система "Прием конкурсных заявок от субъектов малого предпринимательства на предоставление субсидий" </t>
  </si>
  <si>
    <t xml:space="preserve">Сведения о достигнутых результатах </t>
  </si>
  <si>
    <t>Оценка выполнения</t>
  </si>
  <si>
    <t>Федеральный бюджет</t>
  </si>
  <si>
    <t>Областной бюджет</t>
  </si>
  <si>
    <t>Местные бюджеты</t>
  </si>
  <si>
    <t>Прочие источники</t>
  </si>
  <si>
    <t xml:space="preserve">Отчет </t>
  </si>
  <si>
    <t>Наименование государственной программы: Цифровое развитие Ленинградской области</t>
  </si>
  <si>
    <t>Ответственный исполнитель: Комитет цифрового развития Ленинградской области</t>
  </si>
  <si>
    <t>Итого по подпрограмме 1</t>
  </si>
  <si>
    <t>Итого по подпрограмме 2</t>
  </si>
  <si>
    <t>Государственная информационная система жилищного надзора и контроля Ленинградской области</t>
  </si>
  <si>
    <t>Государственная информационная система "Региональный кадастр отходов Ленинградской области"</t>
  </si>
  <si>
    <t>Информационно-аналитическая система управления развитием агропромышленного и рыбохозяйственного комплекса Ленинградской области</t>
  </si>
  <si>
    <t>Региональная государственная информационная система жилищно-коммунального хозяйства Ленинградской области</t>
  </si>
  <si>
    <t>Развитие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</si>
  <si>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Обеспечение функционирования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</si>
  <si>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 xml:space="preserve">о реализации государственной программы Ленинградской области </t>
  </si>
  <si>
    <t>Наименование структурного элемента государственной программы</t>
  </si>
  <si>
    <t>Подпрограмма 1. «Цифровая трансформация ключевых отраслей экономики в Ленинградской области»</t>
  </si>
  <si>
    <t>Проектная часть</t>
  </si>
  <si>
    <t>1.2.</t>
  </si>
  <si>
    <t>Мероприятия, направленные на достижение цели федерального проекта "Цифровое государственное управление"</t>
  </si>
  <si>
    <t>1.2.1.</t>
  </si>
  <si>
    <t>Развитие информационных систем и программных платформ, обеспечивающих предоставление государственных услуг в электронном виде</t>
  </si>
  <si>
    <t>1.2.1.1.</t>
  </si>
  <si>
    <t>1.2.2.</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</si>
  <si>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</si>
  <si>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1.2.2.1.</t>
  </si>
  <si>
    <t>1.2.2.2.</t>
  </si>
  <si>
    <t>1.2.2.3.</t>
  </si>
  <si>
    <t>Информационная система управления общественными финансами "Открытый бюджет" Ленинградской области</t>
  </si>
  <si>
    <t>1.2.2.4.</t>
  </si>
  <si>
    <t>1.2.3.</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</si>
  <si>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</si>
  <si>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1.2.3.1.</t>
  </si>
  <si>
    <t>Система электронного документооборота Ленинградской области</t>
  </si>
  <si>
    <t>1.2.3.2.</t>
  </si>
  <si>
    <t>1.2.3.4.</t>
  </si>
  <si>
    <t>Региональная государственная информационная система "Система автоматизации функций тарифного регулирования Ленинградской области"</t>
  </si>
  <si>
    <t>1.2.3.5.</t>
  </si>
  <si>
    <t>1.2.3.6.</t>
  </si>
  <si>
    <t xml:space="preserve">ГИС ЛО "Обеспечение деятельности Межведомственной рабочей группы по рассмотрению вопросов, связанных с приведением в соответствие сведений Единого государственного реестра недвижимости и государственного лесного реестра на территории ЛО" </t>
  </si>
  <si>
    <t>1.2.3.7.</t>
  </si>
  <si>
    <t>1.2.3.8.</t>
  </si>
  <si>
    <t>Автоматизированная информационная система "Подготовка планов информатизации Ленинградской области"</t>
  </si>
  <si>
    <t>1.2.3.9.</t>
  </si>
  <si>
    <t>1.2.3.10.</t>
  </si>
  <si>
    <t>1.2.3.11.</t>
  </si>
  <si>
    <t xml:space="preserve">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t>
  </si>
  <si>
    <t>1.2.3.12.</t>
  </si>
  <si>
    <t>1.2.3.13.</t>
  </si>
  <si>
    <t xml:space="preserve">Автоматизированная информационная система сбора оперативных данных Ленинградской области </t>
  </si>
  <si>
    <t>1.2.3.14.</t>
  </si>
  <si>
    <t>1.2.3.15.</t>
  </si>
  <si>
    <t>1.2.3.16.</t>
  </si>
  <si>
    <t>1.2.3.17.</t>
  </si>
  <si>
    <t>Экологическая информационная система Ленинградской области</t>
  </si>
  <si>
    <t>1.2.3.18.</t>
  </si>
  <si>
    <t>1.2.3.20.</t>
  </si>
  <si>
    <t>Региональная информационная система "Архивы Ленинградской области</t>
  </si>
  <si>
    <t>1.2.3.21.</t>
  </si>
  <si>
    <t xml:space="preserve">Региональная государственная информационная система "Гостехнадзор Эксперт" </t>
  </si>
  <si>
    <t>1.2.4.</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</si>
  <si>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</si>
  <si>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1.2.4.1.</t>
  </si>
  <si>
    <t>Информационная система управления реестром полномочий органов исполнительной власти Ленинградской области</t>
  </si>
  <si>
    <t>1.2.4.2.</t>
  </si>
  <si>
    <t xml:space="preserve">Государственная информационная система в области гражданской службы Ленинградской области "Информационная система управления государственными и муниципальными служащими в Ленинградской области" </t>
  </si>
  <si>
    <t>1.2.4.3.</t>
  </si>
  <si>
    <t>Автоматизированный комплекс оценки профессиональной пригодности кандидатов на замещение вакантных должностей государственной гражданской службы в органах исполнительной власти и аппаратах мировых судей ЛО (АК"Конкурс-кадры")</t>
  </si>
  <si>
    <t>1.2.4.4.</t>
  </si>
  <si>
    <t>Автоматизированная информационная система анализа информации в целях предотвращения конфликта интересов</t>
  </si>
  <si>
    <t>1.2.5.</t>
  </si>
  <si>
    <t>1.3.</t>
  </si>
  <si>
    <t>1.4.</t>
  </si>
  <si>
    <t xml:space="preserve">Федеральный проект "Цифровые технологии" </t>
  </si>
  <si>
    <t>1.4.1.</t>
  </si>
  <si>
    <t>1.5.</t>
  </si>
  <si>
    <t>1.5.1.</t>
  </si>
  <si>
    <t>1.6.</t>
  </si>
  <si>
    <t>1.6.1.</t>
  </si>
  <si>
    <t>1.7.</t>
  </si>
  <si>
    <t>1.7.1.</t>
  </si>
  <si>
    <t>1.8.</t>
  </si>
  <si>
    <t>Приоритетный проект "Внедрение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t>
  </si>
  <si>
    <t>1.8.1.</t>
  </si>
  <si>
    <t>Государственная информационная система обеспечения градостроительной деятельности</t>
  </si>
  <si>
    <t>1.9.</t>
  </si>
  <si>
    <t>Приоритетный проект "Создание цифровой картографической основы Ленинградской области с высоким пространственным разрешением"</t>
  </si>
  <si>
    <t>1.9.1.</t>
  </si>
  <si>
    <t>Создание цифровой картографической основы Ленинградской области с высоким пространственным разрешением</t>
  </si>
  <si>
    <t>Процессная часть</t>
  </si>
  <si>
    <t xml:space="preserve">Координация мероприятий по повышению уровня знаний по процессному управлению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</si>
  <si>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</si>
  <si>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Обеспечение деятельности ГБУ ЛО "МФЦ"</t>
  </si>
  <si>
    <t>Мероприятия по сохранению и развитию материально-технической базы государственных учреждений</t>
  </si>
  <si>
    <t>Комплекс процессных мероприятий "Повышение эффективности деятельности государственных учреждений Ленинградской области"</t>
  </si>
  <si>
    <t>Обеспечение деятельности ГКУ ЛО "ОЭП"</t>
  </si>
  <si>
    <t>Обеспечение деятельности государственного бюджетного учреждения Ленинградской области «Фонд имущества Ленинградской области»</t>
  </si>
  <si>
    <t>2</t>
  </si>
  <si>
    <t>Подпрограмма 2 "Развитие информационной инфраструктуры Ленинградской области и обеспечение ее информационной безопасности"</t>
  </si>
  <si>
    <t>2.1.</t>
  </si>
  <si>
    <t>Федеральный проект "Информационная инфраструктура"</t>
  </si>
  <si>
    <t>2.2.</t>
  </si>
  <si>
    <t xml:space="preserve">Федеральный проект "Информационная безопасность" </t>
  </si>
  <si>
    <t>2.2.1.</t>
  </si>
  <si>
    <t>Обеспечение информационной безопасности государственных информационных систем и объектов критической информационной инфраструктуры</t>
  </si>
  <si>
    <t>2.3.</t>
  </si>
  <si>
    <t>2.3.1.</t>
  </si>
  <si>
    <t>2.3.2.</t>
  </si>
  <si>
    <t>2.4.</t>
  </si>
  <si>
    <t>Комплекс процессных мероприятий "Обеспечение безопасности государственных информационных систем и инфраструктуры электронного правительства Ленинградской области"</t>
  </si>
  <si>
    <t>2.4.1.</t>
  </si>
  <si>
    <t>2.4.2.</t>
  </si>
  <si>
    <t>2.4.3.</t>
  </si>
  <si>
    <t>Комплекс процессных мероприятий "Развитие и обеспечение функционирования инфраструктуры связи и технологической инфраструктуры электронного правительства Ленинградской области"</t>
  </si>
  <si>
    <t>Организация доступа к единой сети передачи данных Ленинградской области и услугам связи для нужд Ленинградской области</t>
  </si>
  <si>
    <t>Развитие и обеспечение функционирования технологической инфраструктуры органов исполнительной власти Ленинградской области</t>
  </si>
  <si>
    <t>Сопровождение информационно-справочной системы управления процессами сервисного обслуживания</t>
  </si>
  <si>
    <t>Всего по государственной программе</t>
  </si>
  <si>
    <t>Х</t>
  </si>
  <si>
    <t>X</t>
  </si>
  <si>
    <t>Объем финансового обеспечения государственной программы в 2023 году (тыс. рублей)</t>
  </si>
  <si>
    <t>Реализация мероприятий, направленных на увеличение доли массовых социально значимых услуг в электронном виде, а также на доступность видов сведений, необходимых для оказания массовых социально значимых услуг в электронном виде</t>
  </si>
  <si>
    <t xml:space="preserve">Цифровая платформа "Госуслуги" </t>
  </si>
  <si>
    <t>1.2.3.3.</t>
  </si>
  <si>
    <t>Государственная информационная система Ленинградской области "Региональная геоинформационная система"</t>
  </si>
  <si>
    <t>Государственная информационная система Ленинградской области "Единая информационная система учёта граждан, проживающих в Ленинградской области, нуждающихся в улучшении жилищных условий"</t>
  </si>
  <si>
    <t>1.2.3.19.</t>
  </si>
  <si>
    <t>Внедрение ГИС "Типовое облачное решение по автоматизации контрольной (надзорной) деятельности" в органах исполнительной власти Ленинградской области</t>
  </si>
  <si>
    <t>Развитие информационно-справочной системы управления имуществом и процессами сервисного обслуживания</t>
  </si>
  <si>
    <t>1.3.1.</t>
  </si>
  <si>
    <t>Организация и проведение мероприятий в сфере информационных технологий, в том числе направленных на взаимодействие участников реализации Стратегии в области цифровой трансформации отраслей экономики, социальной сферы и государственного управления</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</si>
  <si>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</si>
  <si>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Содействие в проведении ремонта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</si>
  <si>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1.9.2.</t>
  </si>
  <si>
    <t>Содействие при подключении к сети "Интернет" социально-значимых объектов  Ленинградской области</t>
  </si>
  <si>
    <t>2.4.4.</t>
  </si>
  <si>
    <t>2.4.5.</t>
  </si>
  <si>
    <t>Комплекс процессных мероприятий "Повышение качества и доступности, а также оптимизация предоставления государственных и муниципальных услуг, процессов государственного управления"</t>
  </si>
  <si>
    <t>Обеспечено ведение ГИС «РГИС»</t>
  </si>
  <si>
    <t>Обеспечено бесперебойное функционирование</t>
  </si>
  <si>
    <t>Возмещение затрат оператора государственной информационной системы Ленинградской области «Региональная геоинформационная система»</t>
  </si>
  <si>
    <t xml:space="preserve">Автоматизированная информационная система управления имуществом Ленинградской области </t>
  </si>
  <si>
    <t>Приоритетный проект "Эффективный учет и анализ потребления коммунальных ресурсов Ленинградской области"</t>
  </si>
  <si>
    <t>Исполнен государственный контракт на оказание услуг по экспертно-аналитической оценки реализации государственных закупок субъектов государственного управления и их подведомственных учреждений в сфере информационных технологий, а также изучения лучших практик субъектов Российской Федерации по достижению показателей, включенных в рейтинг цифровой трансформации региональных органов исполнительной власти</t>
  </si>
  <si>
    <t>Доля социально-значимых объектов, имеющих широкополосный доступ к информационно-телекоммуникационной сети "Интернет" в соответствии с утвержденными требованиями - 100 %.</t>
  </si>
  <si>
    <t>Мероприятие выполнено</t>
  </si>
  <si>
    <t>Организовано изготовление и размещение в сети Интернет трех видеороликов; размещение информационно-разъяснительных материалов на единых платежных документах (квитанции ЖКХ), общим объемом 2100000 экземпляров.</t>
  </si>
  <si>
    <t>Приобретен наградной материал. Осуществлена выплата пяти лицам, удостоенными почетного звания Ленинградской области "Почетный работник связи и информации Ленинградской области"</t>
  </si>
  <si>
    <t>1.2.3.22</t>
  </si>
  <si>
    <t>1.2.3.23</t>
  </si>
  <si>
    <t>Доля органов государственной и муниципальной власти, государственных и муниципальных учреждений Ленинградской области, обеспеченных проводным защищённым доступом к ресурсам единой сети передачи данных Ленинградской области - 19 %</t>
  </si>
  <si>
    <t>Реализован функционал подсистем: "Личный кабинет арендатора" и "Публичный реестр"</t>
  </si>
  <si>
    <t>Реализованы функции по созданию, хранению и распространение отчетов учреждений; учету и хранение обращений взысканий. Обеспечен переход на схему обслуживания с открытием и ведением «активных» лицевых счетов бюджетных и автономных учреждений в финансовом органе с отражением остатка на начало дня приходных, расходных операций и остатка на конец дня.</t>
  </si>
  <si>
    <t>1.8.2.</t>
  </si>
  <si>
    <t>1.8.3.</t>
  </si>
  <si>
    <t>1.8.4.</t>
  </si>
  <si>
    <t>1.8.5.</t>
  </si>
  <si>
    <t>1.8.6.</t>
  </si>
  <si>
    <t>1.8.7.</t>
  </si>
  <si>
    <t>1.8.8.</t>
  </si>
  <si>
    <t>Утвержден план мероприятий по обеспечению информационной безопасности государственных информационных систем Ленинградской области и объектов критической информационной инфраструктуры в 2023 году, согласован с ФСТЭК России, направлен отчет о реализации мероприятий.</t>
  </si>
  <si>
    <t>Обеспечено сопровождение информационно-справочной системы управления процессами сервисного обслуживания</t>
  </si>
  <si>
    <t>Обеспечено функционирование технологической инфраструктуры органов исполнительной власти Ленинградской области</t>
  </si>
  <si>
    <t>Обеспечена деятельность ГБУ ЛО "Фонд имущества Ленинградской области", направленная в том числе выполнялись работы по сопровождению автоматизированной информационной системы «Государственный заказ Ленинградской области», включающих в себя техническую и консультационную поддержку пользователей системы, поддержание программного обеспечения в актуальном, работоспособном и исправном состоянии</t>
  </si>
  <si>
    <t>Обеспечено развитие подсистем «Туристические услуги и сертификаты», «Единый информационный образовательный портал», «Автоматизация процессов деятельности организаций летнего отдыхи оздоровления детей», «Электронная запись в детский сад», «Электронная запись в школу», «Прием и регистрация заилений на обучение в образовательные организации, реализующие программы среднего профессионального образования», «Электронная школа», «Аттестация педагогических кадров», «Автоматизация работы с организациями физической культуры и спорта»</t>
  </si>
  <si>
    <t>Опубликовано 11 пресс-релизов о мерах поддержки для создания условий развития и внедрения цифровых технологий</t>
  </si>
  <si>
    <t>Доля массовых социально значимых государственных и муниципальных услуг в электронном виде, предоставляемых с использованием ЕПГУ, от общего количества таких услуг, предоставляемых в электронном виде 100 %</t>
  </si>
  <si>
    <t>Фактическое финансирование государственной программы 01.01.2024 г. (нарастающим итогом) (тыс. рублей)</t>
  </si>
  <si>
    <t>Выполнено на 01.01.2024 г. (нарастающим итогом) (тыс. рублей)</t>
  </si>
  <si>
    <t>Отчетный период: январь-декабрь 2023 года</t>
  </si>
  <si>
    <t>Обеспечена модернизация подсистемы "Мобильный офис" для автоматизированных рабочих мест руководителей органов исполнительной власти Ленинградской области.
Усовершенствованы механизмы поиска документов, сервисов синхронизации справочников и баз данных.
Модернизированы сервисы интеграции по API с федеральными и региональными государственными информационными системами. Внедрена подсистема «Обмен документами для служебного пользования по межведомственному электронному документообороту»</t>
  </si>
  <si>
    <t>Обеспечено развитие компонента "Инспекционная деятельность" и подсистемы "Взаимодействие с внешними системами", "Обращения". Переход на использование российского ПО</t>
  </si>
  <si>
    <t>Выполнены работы по развитию системы  путем создания модуля мониторинга качества беспроводной связи на территории Ленинградской области</t>
  </si>
  <si>
    <t>Мероприятие не выполнено</t>
  </si>
  <si>
    <t>В связи с отсутствием технической возможности интеграция с информационной системой "Фонд учетно-технической документации" мероприятие не выполнено</t>
  </si>
  <si>
    <t>Обеспечено развитие системы в части создания модулей «Заявки на субсидии МП», «Потребительский рынок», «Претензионная работа» и развития модулей «Обработка заявлений МСП», «Заявки на субсидии МП»</t>
  </si>
  <si>
    <t>Обеспечен переход работы комитета государственного строительного надзора и государственной экспертизы Ленинградской области в ГИС ТОР КНД. Настройка личных кабинетов для всех контрольно-надзорных органов Ленинградской области</t>
  </si>
  <si>
    <t>Созданы слои с цифровой картографической основой земель лесного фонда для 4 муниципальных районов Ленинградской области (Лужского, Тихвинского, Бокситогорского Подпорожского)</t>
  </si>
  <si>
    <t>Обеспечены технологические условия для процессов информационного взаимодействия ГИСОГД ЛО с ГИСОГД РФ; обеспечено подключение к данным Росреестра - подсистеме «Витрины данных ЕГРН», включая компоненты «Предоставление сведений в национальной системе управления данными»</t>
  </si>
  <si>
    <t>Перевод 14 услуг со старого РПГУ ЛО на новый, разработка и вывод 15 цифровых услуг на новый портал РПГУ ЛО, разработка новых видов сведений СМЭВ (ВС) Росреестр - 13 ВС, ФРДО - 1 ВС, ФНС ЕГРИП - 2 ВС , ГИР ВУ - 1, разработка механизма оплаты государственных услуг, разработка 5 сервис-услуг в рамках развития сервиса "Электронный социальный паспорт жителя Ленинградской области</t>
  </si>
  <si>
    <t>В отчетном периоде зарегистрировано 40 513 обращений заявителей (количество принятых запросов заявителей о предоставлении сведений о поквартирном учете).</t>
  </si>
  <si>
    <t>Проведено 3 мероприятия по повышению уровня знаний в области процессного управления, обучение прошли 42 сотрудника органов исполнительной власти Ленинградской области</t>
  </si>
  <si>
    <t xml:space="preserve">Разработаны и согласованы дорожные карты по 29 государственным и муниципальным услугам. </t>
  </si>
  <si>
    <t>5 145 232 обращений заявителей (количество принятых запросов заявителей о предоставлении государственных и муниципальных услуг, количество выданных заявителям результатов предоставления государственных и муниципальных услуг, количество консультаций по вопросам получения государственных и муниципальных услуг, предоставленных заявителям в окнах приема заявителей и зафиксированных в информационной системе МФЦ, количество принятых запросов заявителей о предоставлении государственных, муниципальных и иных услуг; количество выданных заявителям результатов предоставления государственных, муниципальных и иных услуг, количество консультаций по вопросам получения государственных, муниципальных и иных услуг, предоставленных заявителям в окнах приема заявителей и зафиксированных в информационной системе МФЦ), 4 311 обращений заявителей (количество выданных заявителям результатов предоставления государственной услуги) за государственной регистрацией актов гражданского состояния</t>
  </si>
  <si>
    <t>Принятие решения об отмене проведения в 2023 году отбора  на предоставление субсидии на финансовое обеспечение затрат по ремонту помещений (зафиксировано в протоколе заседания рабочей группы по вопросам содействия  модернизации отделений почтовой связи на территории Ленинградской области в 2023-2024 гг. от 10.11.2023) 
Расходы не осуществлялись.</t>
  </si>
  <si>
    <t>Разработана концепция дизайна и интерфейса официального портала жителей Ленинградской области в сети Интернет</t>
  </si>
  <si>
    <t>Государственная информационная система "Портал жителей Ленинградской области"</t>
  </si>
  <si>
    <t>Обеспечено развитие информационной системы</t>
  </si>
  <si>
    <t>Заключен государственный контракт на выполнение работ по развитию системы. Обеспечено техническое проектирование системы. Работы по завершению развития системы перенесены на 2024 год.</t>
  </si>
  <si>
    <t>Осуществлены работы по разработке документации на систему. Окончание работ перенесено на 2024 год.</t>
  </si>
  <si>
    <t>Обеспечено развитие информационно-справочной системы управления имуществом и процессами сервисного обслуживания. Осуществлено развитие модуля регистрации заявок на техническое обслуживание. Созданы модули: создание и обработка заявок на обеспечение автотранспортом; создание и обработка заявок на получение технических средств.</t>
  </si>
  <si>
    <t>Обеспечено приобретение программно-аппаратных комплексов VipNet Coordinator HW5000,  VipNet Coordinator HW2000, VipNet Coordinator 100,  VipNet Coordinator HW50, для модернизации и развития существующей защищенной сети</t>
  </si>
  <si>
    <t>Приобретены коммутаторы, СХД для резервного копирования данных. Приобретены жесткие диски, модули памяти, блоки вентиляторов, блоки питания.</t>
  </si>
  <si>
    <t>Обеспечена деятельность ГКУ ЛО "ОЭП", направленная в том числе на поддержание работоспособного состояния автоматизированных рабочих мест сотрудников ОИВ ЛО, включая обеспечение доступа к информационным ресурсам, обеспечение функционирования системы ВКС Администрации Ленинградской области</t>
  </si>
  <si>
    <t>Работы по развитию системы перенесены на 2024 год</t>
  </si>
  <si>
    <t>Осуществляются работы по доработке системы. Окончание работ перенесено на 2024 год.</t>
  </si>
  <si>
    <t xml:space="preserve">Приобретено оборудование и комплектующие для модернизации ситуационного центра губернатора Ленинградской области </t>
  </si>
  <si>
    <t>В отчетном периоде:
- проведен ремонт помещений для размещения удаленных рабочих мест ГБУ ЛО «МФЦ»; 
- приобретены транспортные средства и мебель для подразделений;
- приобретено оборудование: микро ПК, МФУ, ноутбуки, сервера, коммутаторы, проекторы, экраны для проекторов, интерактивная доска, АРМ, веб-камеры, видеорегистраторы, маршрутизаторы, терминалы для IP-телефонии, ИПБ для АРМ</t>
  </si>
  <si>
    <t>Обеспечено сопровождение и обслуживание сетей и информационной инфраструктуры единой сети передачи данных Ленинградской области. Оказание технической поддержки для ПО VipNet Client. Обеспечена поставка ПО защиты информации КРИПТО АРМ ГОСТ, КРИПТОПРО CSP 5.0, ПО VipNet Client for Linux, ПО VipNet Client for Mobile Device, ПО VipNet Client for Android, для организации бесперебойной работы органов исполнительной власти Ленинградской области по заявкам ОИВ ЛО на поставку ПО КРИПТОПРО и ПО VipNet Client.</t>
  </si>
  <si>
    <t>Предоставление услуг по защите от DoS/Ddos-атак; предоставление сервиса фильтрации данных для информационных ресурсов Ленинградской области.</t>
  </si>
  <si>
    <t>Приобретены неисключительные права на использование базового, прикладного, системного программного обеспечения для органов исполнительной власти Ленинградской области. Обеспечены сопровождение программных продуктов, эксплуатация и оптимизация работы программного обеспечения, обновлено программное обеспечение для оборудования межсетевого экранирования. Обеспечено сопровождение каналообразующего и коммутационного оборудования, сервисное обеспечение аварийного электропитания оборудования.</t>
  </si>
  <si>
    <t>В связи с отсутствием НПА для закрепления функционала оператора подсистемы «Учет потребления коммунальных ресурсов Ленинградской области» за АО «ЕИРЦ ЛО» реализация мероприятий приоритетного проекта в 2023 году не осуществлялась</t>
  </si>
  <si>
    <t>Выполнены работы по модернизации модуля интеграции ИС «Архивы ЛО» с ПФР, созданию модуля интеграции  с ЕПГУ, с ГИС ГМП Выполнена модернизация личного кабинета пользователя.</t>
  </si>
  <si>
    <t>Обеспечен перенос баз данных личных дел госслужащих Ленинградской области в целевой центр обработки данных; оптимизированы функции web-интерфейса с учетом полномочий пользователей по ролям. Обновлены компоненты программного обеспечения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</si>
</sst>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0"/>
      <color rgb="FF000000"/>
      <name val="Times New Roman"/>
      <family val="1"/>
      <charset val="204"/>
    </font>
    <font>
      <sz val="10"/>
      <color theme="1"/>
      <name val="Times New Roman"/>
      <family val="1"/>
      <charset val="204"/>
    </font>
    <font>
      <b/>
      <sz val="10"/>
      <color rgb="FF000000"/>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10"/>
      <name val="Times New Roman"/>
      <family val="1"/>
      <charset val="204"/>
    </font>
    <font>
      <sz val="11"/>
      <color theme="1"/>
      <name val="Calibri"/>
      <family val="2"/>
      <charset val="204"/>
      <scheme val="minor"/>
    </font>
    <font>
      <b/>
      <sz val="11"/>
      <color theme="1"/>
      <name val="Calibri"/>
      <family val="2"/>
      <charset val="204"/>
      <scheme val="minor"/>
    </font>
    <font>
      <sz val="14"/>
      <name val="Times New Roman"/>
      <family val="1"/>
      <charset val="204"/>
    </font>
    <font>
      <sz val="12"/>
      <name val="Times New Roman"/>
      <family val="1"/>
      <charset val="204"/>
    </font>
    <font>
      <sz val="12"/>
      <color rgb="FFFF0000"/>
      <name val="Times New Roman"/>
      <family val="1"/>
      <charset val="204"/>
    </font>
    <font>
      <sz val="12"/>
      <name val="Arial Cyr"/>
      <charset val="204"/>
    </font>
    <font>
      <b/>
      <sz val="12"/>
      <color rgb="FF000000"/>
      <name val="Times New Roman"/>
      <family val="1"/>
      <charset val="204"/>
    </font>
    <font>
      <sz val="12"/>
      <color theme="1"/>
      <name val="Calibri"/>
      <family val="2"/>
      <charset val="204"/>
      <scheme val="minor"/>
    </font>
    <font>
      <sz val="11"/>
      <color rgb="FF000000"/>
      <name val="Times New Roman"/>
      <family val="1"/>
      <charset val="204"/>
    </font>
    <font>
      <sz val="10"/>
      <name val="Arial Cyr"/>
      <charset val="204"/>
    </font>
    <font>
      <sz val="11"/>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9" fillId="0" borderId="0"/>
    <xf numFmtId="0" fontId="18" fillId="0" borderId="0"/>
  </cellStyleXfs>
  <cellXfs count="109">
    <xf numFmtId="0" fontId="0" fillId="0" borderId="0" xfId="0"/>
    <xf numFmtId="49" fontId="0" fillId="0" borderId="0" xfId="0" applyNumberFormat="1"/>
    <xf numFmtId="4" fontId="0" fillId="0" borderId="0" xfId="0" applyNumberFormat="1"/>
    <xf numFmtId="0" fontId="5" fillId="0" borderId="0" xfId="0" applyFont="1" applyAlignment="1">
      <alignment wrapText="1"/>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8" fillId="0" borderId="4" xfId="0" applyNumberFormat="1"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16" xfId="0" applyFont="1" applyBorder="1" applyAlignment="1">
      <alignment horizontal="center" vertical="center"/>
    </xf>
    <xf numFmtId="0" fontId="0" fillId="0" borderId="0" xfId="0" applyFill="1"/>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0" fontId="14" fillId="0" borderId="0" xfId="0" applyFont="1"/>
    <xf numFmtId="0" fontId="14" fillId="0" borderId="0" xfId="0" applyFont="1" applyFill="1"/>
    <xf numFmtId="0" fontId="12" fillId="0" borderId="0" xfId="0" applyFont="1" applyBorder="1" applyAlignment="1"/>
    <xf numFmtId="0" fontId="13" fillId="0" borderId="0" xfId="0" applyFont="1" applyBorder="1" applyAlignment="1"/>
    <xf numFmtId="0" fontId="12" fillId="0" borderId="0" xfId="0" applyFont="1" applyBorder="1" applyAlignment="1">
      <alignment vertical="center"/>
    </xf>
    <xf numFmtId="0" fontId="0" fillId="0" borderId="1" xfId="0" applyBorder="1"/>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0" fillId="0" borderId="1" xfId="0" applyFont="1" applyBorder="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8"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164" fontId="7"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4" fontId="4" fillId="0" borderId="1" xfId="0" applyNumberFormat="1" applyFont="1" applyFill="1" applyBorder="1" applyAlignment="1">
      <alignment horizontal="center"/>
    </xf>
    <xf numFmtId="49" fontId="7" fillId="0" borderId="1" xfId="0" applyNumberFormat="1" applyFont="1" applyFill="1" applyBorder="1" applyAlignment="1" applyProtection="1">
      <alignment horizontal="left" vertical="center" wrapText="1"/>
    </xf>
    <xf numFmtId="0" fontId="10" fillId="0" borderId="0" xfId="0" applyFont="1"/>
    <xf numFmtId="0" fontId="2" fillId="0" borderId="1" xfId="0" applyFont="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9" xfId="0" applyBorder="1"/>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9" fillId="0" borderId="20" xfId="0" applyFont="1" applyFill="1" applyBorder="1" applyAlignment="1">
      <alignment horizontal="justify"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49" fontId="1" fillId="0" borderId="3"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0" borderId="3" xfId="0" applyFont="1" applyFill="1" applyBorder="1" applyAlignment="1">
      <alignment horizontal="left" vertical="center" wrapText="1"/>
    </xf>
    <xf numFmtId="0" fontId="0" fillId="0" borderId="2" xfId="0"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0" xfId="0" applyFont="1" applyAlignment="1">
      <alignment horizontal="right" vertical="top"/>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xf>
    <xf numFmtId="0" fontId="12" fillId="0" borderId="0" xfId="0" applyFont="1" applyBorder="1" applyAlignment="1">
      <alignment horizontal="left"/>
    </xf>
    <xf numFmtId="0" fontId="0" fillId="0" borderId="0" xfId="0" applyAlignment="1"/>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4" xfId="0" applyFont="1" applyBorder="1" applyAlignment="1">
      <alignment wrapText="1"/>
    </xf>
    <xf numFmtId="0" fontId="8" fillId="0" borderId="11" xfId="0" applyFont="1" applyFill="1" applyBorder="1" applyAlignment="1">
      <alignment horizontal="center" vertical="center" wrapText="1"/>
    </xf>
    <xf numFmtId="0" fontId="0" fillId="0" borderId="14" xfId="0" applyFont="1" applyFill="1" applyBorder="1" applyAlignment="1">
      <alignment wrapText="1"/>
    </xf>
    <xf numFmtId="0" fontId="8" fillId="0" borderId="9" xfId="0" applyFont="1" applyBorder="1" applyAlignment="1">
      <alignment horizontal="center" vertical="center" wrapText="1"/>
    </xf>
    <xf numFmtId="0" fontId="15" fillId="0" borderId="18" xfId="0" applyFont="1" applyFill="1" applyBorder="1" applyAlignment="1">
      <alignment horizontal="center" vertical="top" wrapText="1"/>
    </xf>
    <xf numFmtId="0" fontId="16" fillId="0" borderId="17" xfId="0" applyFont="1" applyBorder="1" applyAlignment="1">
      <alignment horizontal="center"/>
    </xf>
    <xf numFmtId="0" fontId="16" fillId="0" borderId="19" xfId="0" applyFont="1" applyBorder="1" applyAlignment="1">
      <alignment horizontal="center"/>
    </xf>
    <xf numFmtId="49" fontId="17" fillId="0" borderId="18" xfId="0" applyNumberFormat="1" applyFont="1" applyFill="1" applyBorder="1" applyAlignment="1">
      <alignment horizontal="center" vertical="top" wrapText="1"/>
    </xf>
    <xf numFmtId="0" fontId="0" fillId="0" borderId="17" xfId="0" applyFont="1" applyFill="1" applyBorder="1" applyAlignment="1">
      <alignment horizontal="center"/>
    </xf>
    <xf numFmtId="0" fontId="0" fillId="0" borderId="17" xfId="0" applyFont="1" applyBorder="1" applyAlignment="1"/>
    <xf numFmtId="0" fontId="0" fillId="0" borderId="19" xfId="0" applyFont="1" applyBorder="1" applyAlignment="1"/>
    <xf numFmtId="0" fontId="1"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5" fillId="0" borderId="18" xfId="0" applyFont="1" applyFill="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Light16"/>
  <colors>
    <mruColors>
      <color rgb="FF63E9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4"/>
  <sheetViews>
    <sheetView tabSelected="1" zoomScale="85" zoomScaleNormal="85" workbookViewId="0">
      <pane xSplit="2" ySplit="10" topLeftCell="C63" activePane="bottomRight" state="frozenSplit"/>
      <selection pane="topRight" activeCell="C1" sqref="C1"/>
      <selection pane="bottomLeft" activeCell="A11" sqref="A11"/>
      <selection pane="bottomRight" activeCell="Q69" sqref="Q69"/>
    </sheetView>
  </sheetViews>
  <sheetFormatPr defaultRowHeight="15" x14ac:dyDescent="0.25"/>
  <cols>
    <col min="1" max="1" width="7.7109375" style="1" customWidth="1"/>
    <col min="2" max="2" width="45.5703125" customWidth="1"/>
    <col min="3" max="3" width="11.5703125" customWidth="1"/>
    <col min="4" max="4" width="12.5703125" customWidth="1"/>
    <col min="7" max="7" width="11.5703125" style="2" customWidth="1"/>
    <col min="8" max="8" width="12.7109375" style="2" customWidth="1"/>
    <col min="9" max="9" width="12.28515625" customWidth="1"/>
    <col min="10" max="10" width="10.85546875" customWidth="1"/>
    <col min="12" max="12" width="11.140625" customWidth="1"/>
    <col min="15" max="15" width="56.85546875" customWidth="1"/>
    <col min="16" max="16" width="10.140625" customWidth="1"/>
  </cols>
  <sheetData>
    <row r="1" spans="1:16" x14ac:dyDescent="0.25">
      <c r="E1" s="79"/>
      <c r="F1" s="79"/>
      <c r="G1" s="79"/>
      <c r="H1" s="79"/>
    </row>
    <row r="2" spans="1:16" ht="18.75" x14ac:dyDescent="0.3">
      <c r="A2" s="84" t="s">
        <v>25</v>
      </c>
      <c r="B2" s="84"/>
      <c r="C2" s="84"/>
      <c r="D2" s="84"/>
      <c r="E2" s="84"/>
      <c r="F2" s="84"/>
      <c r="G2" s="84"/>
      <c r="H2" s="84"/>
      <c r="I2" s="84"/>
      <c r="J2" s="84"/>
      <c r="K2" s="84"/>
      <c r="L2" s="84"/>
      <c r="M2" s="84"/>
      <c r="N2" s="84"/>
      <c r="P2" s="14"/>
    </row>
    <row r="3" spans="1:16" ht="18.75" x14ac:dyDescent="0.3">
      <c r="A3" s="85" t="s">
        <v>36</v>
      </c>
      <c r="B3" s="85"/>
      <c r="C3" s="85"/>
      <c r="D3" s="85"/>
      <c r="E3" s="85"/>
      <c r="F3" s="85"/>
      <c r="G3" s="85"/>
      <c r="H3" s="85"/>
      <c r="I3" s="85"/>
      <c r="J3" s="85"/>
      <c r="K3" s="85"/>
      <c r="L3" s="85"/>
      <c r="M3" s="85"/>
      <c r="N3" s="85"/>
      <c r="P3" s="14"/>
    </row>
    <row r="4" spans="1:16" ht="15.75" x14ac:dyDescent="0.25">
      <c r="A4" s="15"/>
      <c r="B4" s="16"/>
      <c r="C4" s="16"/>
      <c r="D4" s="16"/>
      <c r="E4" s="16"/>
      <c r="F4" s="16"/>
      <c r="G4" s="16"/>
      <c r="H4" s="17"/>
      <c r="I4" s="16"/>
      <c r="J4" s="16"/>
      <c r="K4" s="16"/>
      <c r="L4" s="18"/>
      <c r="M4" s="16"/>
      <c r="N4" s="16"/>
      <c r="O4" s="19"/>
      <c r="P4" s="20"/>
    </row>
    <row r="5" spans="1:16" ht="19.5" customHeight="1" x14ac:dyDescent="0.25">
      <c r="A5" s="86" t="s">
        <v>26</v>
      </c>
      <c r="B5" s="86"/>
      <c r="C5" s="87"/>
      <c r="D5" s="87"/>
      <c r="E5" s="87"/>
      <c r="F5" s="87"/>
      <c r="G5" s="87"/>
      <c r="H5" s="87"/>
      <c r="I5" s="87"/>
      <c r="J5" s="87"/>
      <c r="K5" s="21"/>
      <c r="L5" s="22"/>
      <c r="M5" s="21"/>
      <c r="N5" s="21"/>
      <c r="O5" s="19"/>
      <c r="P5" s="20"/>
    </row>
    <row r="6" spans="1:16" ht="15.75" x14ac:dyDescent="0.25">
      <c r="A6" s="86" t="s">
        <v>191</v>
      </c>
      <c r="B6" s="86"/>
      <c r="C6" s="16"/>
      <c r="D6" s="16"/>
      <c r="E6" s="16"/>
      <c r="F6" s="16"/>
      <c r="G6" s="16"/>
      <c r="H6" s="17"/>
      <c r="I6" s="16"/>
      <c r="J6" s="16"/>
      <c r="K6" s="16"/>
      <c r="L6" s="18"/>
      <c r="M6" s="16"/>
      <c r="N6" s="16"/>
      <c r="O6" s="19"/>
      <c r="P6" s="20"/>
    </row>
    <row r="7" spans="1:16" ht="15.75" x14ac:dyDescent="0.25">
      <c r="A7" s="86" t="s">
        <v>27</v>
      </c>
      <c r="B7" s="86"/>
      <c r="C7" s="87"/>
      <c r="D7" s="87"/>
      <c r="E7" s="87"/>
      <c r="F7" s="87"/>
      <c r="G7" s="87"/>
      <c r="H7" s="87"/>
      <c r="I7" s="87"/>
      <c r="J7" s="87"/>
      <c r="K7" s="23"/>
      <c r="L7" s="22"/>
      <c r="M7" s="16"/>
      <c r="N7" s="16"/>
      <c r="O7" s="19"/>
      <c r="P7" s="20"/>
    </row>
    <row r="8" spans="1:16" x14ac:dyDescent="0.25">
      <c r="E8" s="3"/>
      <c r="F8" s="3"/>
      <c r="G8" s="3"/>
      <c r="H8" s="3"/>
    </row>
    <row r="9" spans="1:16" ht="74.25" customHeight="1" x14ac:dyDescent="0.25">
      <c r="A9" s="80" t="s">
        <v>0</v>
      </c>
      <c r="B9" s="82" t="s">
        <v>37</v>
      </c>
      <c r="C9" s="88" t="s">
        <v>142</v>
      </c>
      <c r="D9" s="89"/>
      <c r="E9" s="89"/>
      <c r="F9" s="97"/>
      <c r="G9" s="88" t="s">
        <v>189</v>
      </c>
      <c r="H9" s="89"/>
      <c r="I9" s="89"/>
      <c r="J9" s="97"/>
      <c r="K9" s="88" t="s">
        <v>190</v>
      </c>
      <c r="L9" s="89"/>
      <c r="M9" s="89"/>
      <c r="N9" s="90"/>
      <c r="O9" s="93" t="s">
        <v>19</v>
      </c>
      <c r="P9" s="95" t="s">
        <v>20</v>
      </c>
    </row>
    <row r="10" spans="1:16" ht="67.5" customHeight="1" x14ac:dyDescent="0.25">
      <c r="A10" s="81"/>
      <c r="B10" s="83"/>
      <c r="C10" s="7" t="s">
        <v>21</v>
      </c>
      <c r="D10" s="7" t="s">
        <v>22</v>
      </c>
      <c r="E10" s="7" t="s">
        <v>23</v>
      </c>
      <c r="F10" s="7" t="s">
        <v>24</v>
      </c>
      <c r="G10" s="7" t="s">
        <v>21</v>
      </c>
      <c r="H10" s="8" t="s">
        <v>22</v>
      </c>
      <c r="I10" s="7" t="s">
        <v>23</v>
      </c>
      <c r="J10" s="7" t="s">
        <v>24</v>
      </c>
      <c r="K10" s="7" t="s">
        <v>21</v>
      </c>
      <c r="L10" s="7" t="s">
        <v>22</v>
      </c>
      <c r="M10" s="7" t="s">
        <v>23</v>
      </c>
      <c r="N10" s="9" t="s">
        <v>24</v>
      </c>
      <c r="O10" s="94"/>
      <c r="P10" s="96"/>
    </row>
    <row r="11" spans="1:16" ht="24.75" customHeight="1" x14ac:dyDescent="0.25">
      <c r="A11" s="10">
        <v>1</v>
      </c>
      <c r="B11" s="11">
        <v>2</v>
      </c>
      <c r="C11" s="11">
        <v>3</v>
      </c>
      <c r="D11" s="11">
        <v>4</v>
      </c>
      <c r="E11" s="11">
        <v>5</v>
      </c>
      <c r="F11" s="11">
        <v>6</v>
      </c>
      <c r="G11" s="11">
        <v>7</v>
      </c>
      <c r="H11" s="12">
        <v>8</v>
      </c>
      <c r="I11" s="11">
        <v>9</v>
      </c>
      <c r="J11" s="11">
        <v>10</v>
      </c>
      <c r="K11" s="11">
        <v>11</v>
      </c>
      <c r="L11" s="11">
        <v>12</v>
      </c>
      <c r="M11" s="11">
        <v>13</v>
      </c>
      <c r="N11" s="13">
        <v>14</v>
      </c>
      <c r="O11" s="25">
        <v>15</v>
      </c>
      <c r="P11" s="26">
        <v>16</v>
      </c>
    </row>
    <row r="12" spans="1:16" ht="18.75" customHeight="1" x14ac:dyDescent="0.25">
      <c r="A12" s="36">
        <v>1</v>
      </c>
      <c r="B12" s="98" t="s">
        <v>38</v>
      </c>
      <c r="C12" s="99"/>
      <c r="D12" s="99"/>
      <c r="E12" s="99"/>
      <c r="F12" s="99"/>
      <c r="G12" s="99"/>
      <c r="H12" s="99"/>
      <c r="I12" s="99"/>
      <c r="J12" s="99"/>
      <c r="K12" s="99"/>
      <c r="L12" s="99"/>
      <c r="M12" s="99"/>
      <c r="N12" s="99"/>
      <c r="O12" s="100"/>
      <c r="P12" s="24"/>
    </row>
    <row r="13" spans="1:16" x14ac:dyDescent="0.25">
      <c r="A13" s="101" t="s">
        <v>39</v>
      </c>
      <c r="B13" s="102"/>
      <c r="C13" s="102"/>
      <c r="D13" s="102"/>
      <c r="E13" s="102"/>
      <c r="F13" s="102"/>
      <c r="G13" s="102"/>
      <c r="H13" s="102"/>
      <c r="I13" s="102"/>
      <c r="J13" s="102"/>
      <c r="K13" s="102"/>
      <c r="L13" s="103"/>
      <c r="M13" s="103"/>
      <c r="N13" s="103"/>
      <c r="O13" s="103"/>
      <c r="P13" s="104"/>
    </row>
    <row r="14" spans="1:16" ht="25.5" x14ac:dyDescent="0.25">
      <c r="A14" s="36" t="s">
        <v>15</v>
      </c>
      <c r="B14" s="38" t="s">
        <v>7</v>
      </c>
      <c r="C14" s="31"/>
      <c r="D14" s="5">
        <f>D15</f>
        <v>0</v>
      </c>
      <c r="E14" s="31"/>
      <c r="F14" s="31"/>
      <c r="G14" s="37"/>
      <c r="H14" s="5">
        <f>H15</f>
        <v>0</v>
      </c>
      <c r="I14" s="5"/>
      <c r="J14" s="5"/>
      <c r="K14" s="5"/>
      <c r="L14" s="5">
        <f>L15</f>
        <v>0</v>
      </c>
      <c r="M14" s="24"/>
      <c r="N14" s="24"/>
      <c r="O14" s="5" t="s">
        <v>141</v>
      </c>
      <c r="P14" s="24"/>
    </row>
    <row r="15" spans="1:16" ht="94.5" customHeight="1" x14ac:dyDescent="0.25">
      <c r="A15" s="34" t="s">
        <v>1</v>
      </c>
      <c r="B15" s="28" t="s">
        <v>143</v>
      </c>
      <c r="C15" s="32"/>
      <c r="D15" s="4">
        <v>0</v>
      </c>
      <c r="E15" s="32"/>
      <c r="F15" s="32"/>
      <c r="G15" s="4"/>
      <c r="H15" s="4">
        <v>0</v>
      </c>
      <c r="I15" s="4"/>
      <c r="J15" s="4"/>
      <c r="K15" s="4"/>
      <c r="L15" s="4">
        <f>H15</f>
        <v>0</v>
      </c>
      <c r="M15" s="24"/>
      <c r="N15" s="24"/>
      <c r="O15" s="28" t="s">
        <v>188</v>
      </c>
      <c r="P15" s="48" t="s">
        <v>167</v>
      </c>
    </row>
    <row r="16" spans="1:16" ht="38.25" x14ac:dyDescent="0.25">
      <c r="A16" s="36" t="s">
        <v>40</v>
      </c>
      <c r="B16" s="38" t="s">
        <v>41</v>
      </c>
      <c r="C16" s="31"/>
      <c r="D16" s="5">
        <f>D17+D20+D27+D61+D70+0.2</f>
        <v>695337.3</v>
      </c>
      <c r="E16" s="31"/>
      <c r="F16" s="31"/>
      <c r="G16" s="37"/>
      <c r="H16" s="5">
        <f>H17+H20+H27+H61+H70</f>
        <v>650681.69999999995</v>
      </c>
      <c r="I16" s="5"/>
      <c r="J16" s="5"/>
      <c r="K16" s="33"/>
      <c r="L16" s="5">
        <f>L17+L20+L27+L61+L70</f>
        <v>650681.69999999995</v>
      </c>
      <c r="M16" s="24"/>
      <c r="N16" s="24"/>
      <c r="O16" s="5" t="s">
        <v>141</v>
      </c>
      <c r="P16" s="24"/>
    </row>
    <row r="17" spans="1:16" ht="38.25" x14ac:dyDescent="0.25">
      <c r="A17" s="34" t="s">
        <v>42</v>
      </c>
      <c r="B17" s="50" t="s">
        <v>43</v>
      </c>
      <c r="C17" s="32"/>
      <c r="D17" s="4">
        <f>SUM(D18:D19)</f>
        <v>88507.1</v>
      </c>
      <c r="E17" s="32"/>
      <c r="F17" s="32"/>
      <c r="G17" s="4"/>
      <c r="H17" s="4">
        <f>SUM(H18:H19)-0.1</f>
        <v>87537.9</v>
      </c>
      <c r="I17" s="4"/>
      <c r="J17" s="4"/>
      <c r="K17" s="4"/>
      <c r="L17" s="4">
        <f>SUM(L18:L19)-0.1</f>
        <v>87537.9</v>
      </c>
      <c r="M17" s="24"/>
      <c r="N17" s="24"/>
      <c r="O17" s="4" t="s">
        <v>141</v>
      </c>
      <c r="P17" s="24"/>
    </row>
    <row r="18" spans="1:16" ht="38.25" x14ac:dyDescent="0.25">
      <c r="A18" s="71" t="s">
        <v>44</v>
      </c>
      <c r="B18" s="73" t="s">
        <v>144</v>
      </c>
      <c r="C18" s="32"/>
      <c r="D18" s="4">
        <v>44363.4</v>
      </c>
      <c r="E18" s="32"/>
      <c r="F18" s="32"/>
      <c r="G18" s="4"/>
      <c r="H18" s="4">
        <v>44363.4</v>
      </c>
      <c r="I18" s="4"/>
      <c r="J18" s="4"/>
      <c r="K18" s="4"/>
      <c r="L18" s="4">
        <f>H18</f>
        <v>44363.4</v>
      </c>
      <c r="M18" s="24"/>
      <c r="N18" s="24"/>
      <c r="O18" s="28" t="s">
        <v>161</v>
      </c>
      <c r="P18" s="48" t="s">
        <v>167</v>
      </c>
    </row>
    <row r="19" spans="1:16" ht="89.25" x14ac:dyDescent="0.25">
      <c r="A19" s="72"/>
      <c r="B19" s="74"/>
      <c r="C19" s="32"/>
      <c r="D19" s="4">
        <v>44143.7</v>
      </c>
      <c r="E19" s="32"/>
      <c r="F19" s="32"/>
      <c r="G19" s="4"/>
      <c r="H19" s="4">
        <v>43174.6</v>
      </c>
      <c r="I19" s="4"/>
      <c r="J19" s="4"/>
      <c r="K19" s="4"/>
      <c r="L19" s="4">
        <f>H19</f>
        <v>43174.6</v>
      </c>
      <c r="M19" s="24"/>
      <c r="N19" s="24"/>
      <c r="O19" s="28" t="s">
        <v>201</v>
      </c>
      <c r="P19" s="48" t="s">
        <v>167</v>
      </c>
    </row>
    <row r="20" spans="1:16" ht="63.75" x14ac:dyDescent="0.25">
      <c r="A20" s="34" t="s">
        <v>45</v>
      </c>
      <c r="B20" s="55" t="s">
        <v>46</v>
      </c>
      <c r="C20" s="32"/>
      <c r="D20" s="4">
        <f>SUM(D21:D26)</f>
        <v>246682.9</v>
      </c>
      <c r="E20" s="32"/>
      <c r="F20" s="32"/>
      <c r="G20" s="4"/>
      <c r="H20" s="4">
        <f>SUM(H21:H26)-0.1</f>
        <v>237391.8</v>
      </c>
      <c r="I20" s="4"/>
      <c r="J20" s="4"/>
      <c r="K20" s="4"/>
      <c r="L20" s="4">
        <f>SUM(L21:L26)-0.1</f>
        <v>237391.8</v>
      </c>
      <c r="M20" s="24"/>
      <c r="N20" s="24"/>
      <c r="O20" s="4" t="s">
        <v>141</v>
      </c>
      <c r="P20" s="24"/>
    </row>
    <row r="21" spans="1:16" ht="41.25" customHeight="1" x14ac:dyDescent="0.25">
      <c r="A21" s="77" t="s">
        <v>47</v>
      </c>
      <c r="B21" s="91" t="s">
        <v>163</v>
      </c>
      <c r="C21" s="92"/>
      <c r="D21" s="4">
        <v>28533.1</v>
      </c>
      <c r="E21" s="32"/>
      <c r="F21" s="32"/>
      <c r="G21" s="4"/>
      <c r="H21" s="4">
        <v>28533.1</v>
      </c>
      <c r="I21" s="4"/>
      <c r="J21" s="4"/>
      <c r="K21" s="4"/>
      <c r="L21" s="4">
        <f t="shared" ref="L21:L55" si="0">H21</f>
        <v>28533.1</v>
      </c>
      <c r="M21" s="24"/>
      <c r="N21" s="24"/>
      <c r="O21" s="28" t="s">
        <v>161</v>
      </c>
      <c r="P21" s="48" t="s">
        <v>167</v>
      </c>
    </row>
    <row r="22" spans="1:16" ht="38.25" x14ac:dyDescent="0.25">
      <c r="A22" s="78"/>
      <c r="B22" s="76"/>
      <c r="C22" s="78"/>
      <c r="D22" s="4">
        <v>14500</v>
      </c>
      <c r="E22" s="32"/>
      <c r="F22" s="32"/>
      <c r="G22" s="4"/>
      <c r="H22" s="4">
        <v>14500</v>
      </c>
      <c r="I22" s="4"/>
      <c r="J22" s="4"/>
      <c r="K22" s="4"/>
      <c r="L22" s="4">
        <f t="shared" si="0"/>
        <v>14500</v>
      </c>
      <c r="M22" s="24"/>
      <c r="N22" s="24"/>
      <c r="O22" s="28" t="s">
        <v>173</v>
      </c>
      <c r="P22" s="48" t="s">
        <v>167</v>
      </c>
    </row>
    <row r="23" spans="1:16" ht="42.75" customHeight="1" x14ac:dyDescent="0.25">
      <c r="A23" s="77" t="s">
        <v>48</v>
      </c>
      <c r="B23" s="91" t="s">
        <v>9</v>
      </c>
      <c r="C23" s="92"/>
      <c r="D23" s="4">
        <v>126879.5</v>
      </c>
      <c r="E23" s="32"/>
      <c r="F23" s="32"/>
      <c r="G23" s="4"/>
      <c r="H23" s="4">
        <v>121188.5</v>
      </c>
      <c r="I23" s="4"/>
      <c r="J23" s="4"/>
      <c r="K23" s="4"/>
      <c r="L23" s="4">
        <f t="shared" si="0"/>
        <v>121188.5</v>
      </c>
      <c r="M23" s="24"/>
      <c r="N23" s="24"/>
      <c r="O23" s="28" t="s">
        <v>161</v>
      </c>
      <c r="P23" s="48" t="s">
        <v>167</v>
      </c>
    </row>
    <row r="24" spans="1:16" ht="76.5" x14ac:dyDescent="0.25">
      <c r="A24" s="78"/>
      <c r="B24" s="76"/>
      <c r="C24" s="78"/>
      <c r="D24" s="4">
        <v>64897</v>
      </c>
      <c r="E24" s="32"/>
      <c r="F24" s="32"/>
      <c r="G24" s="4"/>
      <c r="H24" s="4">
        <v>61297</v>
      </c>
      <c r="I24" s="4"/>
      <c r="J24" s="4"/>
      <c r="K24" s="4"/>
      <c r="L24" s="4">
        <f t="shared" si="0"/>
        <v>61297</v>
      </c>
      <c r="M24" s="24"/>
      <c r="N24" s="24"/>
      <c r="O24" s="28" t="s">
        <v>174</v>
      </c>
      <c r="P24" s="48" t="s">
        <v>167</v>
      </c>
    </row>
    <row r="25" spans="1:16" ht="41.25" customHeight="1" x14ac:dyDescent="0.25">
      <c r="A25" s="60" t="s">
        <v>49</v>
      </c>
      <c r="B25" s="66" t="s">
        <v>50</v>
      </c>
      <c r="C25" s="63"/>
      <c r="D25" s="4">
        <v>7363.5</v>
      </c>
      <c r="E25" s="32"/>
      <c r="F25" s="32"/>
      <c r="G25" s="4"/>
      <c r="H25" s="4">
        <v>7363.5</v>
      </c>
      <c r="I25" s="4"/>
      <c r="J25" s="4"/>
      <c r="K25" s="4"/>
      <c r="L25" s="4">
        <f t="shared" si="0"/>
        <v>7363.5</v>
      </c>
      <c r="M25" s="24"/>
      <c r="N25" s="24"/>
      <c r="O25" s="28" t="s">
        <v>161</v>
      </c>
      <c r="P25" s="48" t="s">
        <v>167</v>
      </c>
    </row>
    <row r="26" spans="1:16" ht="63.75" x14ac:dyDescent="0.25">
      <c r="A26" s="34" t="s">
        <v>51</v>
      </c>
      <c r="B26" s="55" t="s">
        <v>17</v>
      </c>
      <c r="C26" s="29"/>
      <c r="D26" s="4">
        <v>4509.8</v>
      </c>
      <c r="E26" s="32"/>
      <c r="F26" s="32"/>
      <c r="G26" s="4"/>
      <c r="H26" s="4">
        <v>4509.8</v>
      </c>
      <c r="I26" s="4"/>
      <c r="J26" s="4"/>
      <c r="K26" s="4"/>
      <c r="L26" s="4">
        <f t="shared" si="0"/>
        <v>4509.8</v>
      </c>
      <c r="M26" s="24"/>
      <c r="N26" s="24"/>
      <c r="O26" s="28" t="s">
        <v>161</v>
      </c>
      <c r="P26" s="48" t="s">
        <v>167</v>
      </c>
    </row>
    <row r="27" spans="1:16" ht="51" x14ac:dyDescent="0.25">
      <c r="A27" s="34" t="s">
        <v>52</v>
      </c>
      <c r="B27" s="53" t="s">
        <v>53</v>
      </c>
      <c r="C27" s="32"/>
      <c r="D27" s="4">
        <f>SUM(D28:D60)</f>
        <v>326045.8</v>
      </c>
      <c r="E27" s="32"/>
      <c r="F27" s="32"/>
      <c r="G27" s="4"/>
      <c r="H27" s="4">
        <f>SUM(H28:H60)+0.1</f>
        <v>307451.59999999998</v>
      </c>
      <c r="I27" s="4"/>
      <c r="J27" s="4"/>
      <c r="K27" s="4"/>
      <c r="L27" s="4">
        <f>SUM(L28:L60)+0.1</f>
        <v>307451.59999999998</v>
      </c>
      <c r="M27" s="24"/>
      <c r="N27" s="24"/>
      <c r="O27" s="4" t="s">
        <v>141</v>
      </c>
      <c r="P27" s="24"/>
    </row>
    <row r="28" spans="1:16" ht="39.75" customHeight="1" x14ac:dyDescent="0.25">
      <c r="A28" s="77" t="s">
        <v>54</v>
      </c>
      <c r="B28" s="73" t="s">
        <v>55</v>
      </c>
      <c r="C28" s="92"/>
      <c r="D28" s="4">
        <v>9146</v>
      </c>
      <c r="E28" s="32"/>
      <c r="F28" s="32"/>
      <c r="G28" s="4"/>
      <c r="H28" s="4">
        <v>9146</v>
      </c>
      <c r="I28" s="4"/>
      <c r="J28" s="4"/>
      <c r="K28" s="4"/>
      <c r="L28" s="4">
        <f t="shared" si="0"/>
        <v>9146</v>
      </c>
      <c r="M28" s="24"/>
      <c r="N28" s="24"/>
      <c r="O28" s="28" t="s">
        <v>161</v>
      </c>
      <c r="P28" s="48" t="s">
        <v>167</v>
      </c>
    </row>
    <row r="29" spans="1:16" ht="127.5" x14ac:dyDescent="0.25">
      <c r="A29" s="78"/>
      <c r="B29" s="105"/>
      <c r="C29" s="78"/>
      <c r="D29" s="4">
        <v>13400</v>
      </c>
      <c r="E29" s="32"/>
      <c r="F29" s="32"/>
      <c r="G29" s="4"/>
      <c r="H29" s="4">
        <v>13400</v>
      </c>
      <c r="I29" s="4"/>
      <c r="J29" s="4"/>
      <c r="K29" s="4"/>
      <c r="L29" s="4">
        <f t="shared" si="0"/>
        <v>13400</v>
      </c>
      <c r="M29" s="24"/>
      <c r="N29" s="24"/>
      <c r="O29" s="28" t="s">
        <v>192</v>
      </c>
      <c r="P29" s="48" t="s">
        <v>167</v>
      </c>
    </row>
    <row r="30" spans="1:16" ht="44.25" customHeight="1" x14ac:dyDescent="0.25">
      <c r="A30" s="77" t="s">
        <v>56</v>
      </c>
      <c r="B30" s="73" t="s">
        <v>30</v>
      </c>
      <c r="C30" s="92"/>
      <c r="D30" s="4">
        <v>4276.8</v>
      </c>
      <c r="E30" s="32"/>
      <c r="F30" s="32"/>
      <c r="G30" s="4"/>
      <c r="H30" s="4">
        <v>4276.8</v>
      </c>
      <c r="I30" s="4"/>
      <c r="J30" s="4"/>
      <c r="K30" s="4"/>
      <c r="L30" s="4">
        <f t="shared" si="0"/>
        <v>4276.8</v>
      </c>
      <c r="M30" s="24"/>
      <c r="N30" s="24"/>
      <c r="O30" s="28" t="s">
        <v>161</v>
      </c>
      <c r="P30" s="48" t="s">
        <v>167</v>
      </c>
    </row>
    <row r="31" spans="1:16" ht="38.25" x14ac:dyDescent="0.25">
      <c r="A31" s="78"/>
      <c r="B31" s="105"/>
      <c r="C31" s="78"/>
      <c r="D31" s="4">
        <v>5810</v>
      </c>
      <c r="E31" s="32"/>
      <c r="F31" s="32"/>
      <c r="G31" s="4"/>
      <c r="H31" s="4">
        <v>5810</v>
      </c>
      <c r="I31" s="4"/>
      <c r="J31" s="4"/>
      <c r="K31" s="4"/>
      <c r="L31" s="4">
        <f t="shared" si="0"/>
        <v>5810</v>
      </c>
      <c r="M31" s="24"/>
      <c r="N31" s="24"/>
      <c r="O31" s="28" t="s">
        <v>193</v>
      </c>
      <c r="P31" s="48" t="s">
        <v>167</v>
      </c>
    </row>
    <row r="32" spans="1:16" ht="48.75" customHeight="1" x14ac:dyDescent="0.25">
      <c r="A32" s="60" t="s">
        <v>145</v>
      </c>
      <c r="B32" s="61" t="s">
        <v>58</v>
      </c>
      <c r="C32" s="63"/>
      <c r="D32" s="4">
        <v>5759.1</v>
      </c>
      <c r="E32" s="32"/>
      <c r="F32" s="32"/>
      <c r="G32" s="4"/>
      <c r="H32" s="4">
        <v>5759.1</v>
      </c>
      <c r="I32" s="4"/>
      <c r="J32" s="4"/>
      <c r="K32" s="4"/>
      <c r="L32" s="4">
        <f t="shared" si="0"/>
        <v>5759.1</v>
      </c>
      <c r="M32" s="24"/>
      <c r="N32" s="24"/>
      <c r="O32" s="28" t="s">
        <v>161</v>
      </c>
      <c r="P32" s="48" t="s">
        <v>167</v>
      </c>
    </row>
    <row r="33" spans="1:16" ht="76.5" customHeight="1" x14ac:dyDescent="0.25">
      <c r="A33" s="54" t="s">
        <v>57</v>
      </c>
      <c r="B33" s="53" t="s">
        <v>61</v>
      </c>
      <c r="C33" s="32"/>
      <c r="D33" s="4">
        <v>1500</v>
      </c>
      <c r="E33" s="32"/>
      <c r="F33" s="32"/>
      <c r="G33" s="4"/>
      <c r="H33" s="4">
        <v>1500</v>
      </c>
      <c r="I33" s="4"/>
      <c r="J33" s="4"/>
      <c r="K33" s="4"/>
      <c r="L33" s="4">
        <f t="shared" si="0"/>
        <v>1500</v>
      </c>
      <c r="M33" s="24"/>
      <c r="N33" s="24"/>
      <c r="O33" s="28" t="s">
        <v>161</v>
      </c>
      <c r="P33" s="48" t="s">
        <v>167</v>
      </c>
    </row>
    <row r="34" spans="1:16" ht="42" customHeight="1" x14ac:dyDescent="0.25">
      <c r="A34" s="77" t="s">
        <v>59</v>
      </c>
      <c r="B34" s="75" t="s">
        <v>12</v>
      </c>
      <c r="C34" s="92"/>
      <c r="D34" s="4">
        <v>18069.099999999999</v>
      </c>
      <c r="E34" s="32"/>
      <c r="F34" s="32"/>
      <c r="G34" s="4"/>
      <c r="H34" s="4">
        <v>14759.1</v>
      </c>
      <c r="I34" s="4"/>
      <c r="J34" s="4"/>
      <c r="K34" s="4"/>
      <c r="L34" s="4">
        <f t="shared" si="0"/>
        <v>14759.1</v>
      </c>
      <c r="M34" s="24"/>
      <c r="N34" s="24"/>
      <c r="O34" s="28" t="s">
        <v>161</v>
      </c>
      <c r="P34" s="48" t="s">
        <v>167</v>
      </c>
    </row>
    <row r="35" spans="1:16" ht="56.25" customHeight="1" x14ac:dyDescent="0.25">
      <c r="A35" s="78"/>
      <c r="B35" s="76"/>
      <c r="C35" s="78"/>
      <c r="D35" s="4">
        <v>13885.1</v>
      </c>
      <c r="E35" s="32"/>
      <c r="F35" s="32"/>
      <c r="G35" s="4"/>
      <c r="H35" s="4">
        <v>11692.3</v>
      </c>
      <c r="I35" s="4"/>
      <c r="J35" s="4"/>
      <c r="K35" s="4"/>
      <c r="L35" s="4">
        <f t="shared" si="0"/>
        <v>11692.3</v>
      </c>
      <c r="M35" s="24"/>
      <c r="N35" s="24"/>
      <c r="O35" s="28" t="s">
        <v>218</v>
      </c>
      <c r="P35" s="70" t="s">
        <v>195</v>
      </c>
    </row>
    <row r="36" spans="1:16" ht="45.75" customHeight="1" x14ac:dyDescent="0.25">
      <c r="A36" s="77" t="s">
        <v>60</v>
      </c>
      <c r="B36" s="75" t="s">
        <v>64</v>
      </c>
      <c r="C36" s="92"/>
      <c r="D36" s="4">
        <v>1789.5</v>
      </c>
      <c r="E36" s="32"/>
      <c r="F36" s="32"/>
      <c r="G36" s="4"/>
      <c r="H36" s="4">
        <v>1789.5</v>
      </c>
      <c r="I36" s="4"/>
      <c r="J36" s="4"/>
      <c r="K36" s="4"/>
      <c r="L36" s="4">
        <f t="shared" si="0"/>
        <v>1789.5</v>
      </c>
      <c r="M36" s="24"/>
      <c r="N36" s="24"/>
      <c r="O36" s="28" t="s">
        <v>161</v>
      </c>
      <c r="P36" s="48" t="s">
        <v>167</v>
      </c>
    </row>
    <row r="37" spans="1:16" ht="45" customHeight="1" x14ac:dyDescent="0.25">
      <c r="A37" s="78"/>
      <c r="B37" s="76"/>
      <c r="C37" s="78"/>
      <c r="D37" s="4">
        <v>19899.599999999999</v>
      </c>
      <c r="E37" s="32"/>
      <c r="F37" s="32"/>
      <c r="G37" s="4"/>
      <c r="H37" s="4">
        <v>19899.599999999999</v>
      </c>
      <c r="I37" s="4"/>
      <c r="J37" s="4"/>
      <c r="K37" s="4"/>
      <c r="L37" s="4">
        <f t="shared" si="0"/>
        <v>19899.599999999999</v>
      </c>
      <c r="M37" s="24"/>
      <c r="N37" s="24"/>
      <c r="O37" s="28" t="s">
        <v>194</v>
      </c>
      <c r="P37" s="70" t="s">
        <v>167</v>
      </c>
    </row>
    <row r="38" spans="1:16" ht="43.5" customHeight="1" x14ac:dyDescent="0.25">
      <c r="A38" s="77" t="s">
        <v>62</v>
      </c>
      <c r="B38" s="75" t="s">
        <v>146</v>
      </c>
      <c r="C38" s="92"/>
      <c r="D38" s="4">
        <v>7931.1</v>
      </c>
      <c r="E38" s="32"/>
      <c r="F38" s="32"/>
      <c r="G38" s="4"/>
      <c r="H38" s="4">
        <v>7931.1</v>
      </c>
      <c r="I38" s="4"/>
      <c r="J38" s="4"/>
      <c r="K38" s="4"/>
      <c r="L38" s="4">
        <f t="shared" si="0"/>
        <v>7931.1</v>
      </c>
      <c r="M38" s="24"/>
      <c r="N38" s="24"/>
      <c r="O38" s="28" t="s">
        <v>161</v>
      </c>
      <c r="P38" s="48" t="s">
        <v>167</v>
      </c>
    </row>
    <row r="39" spans="1:16" ht="40.5" customHeight="1" x14ac:dyDescent="0.25">
      <c r="A39" s="78"/>
      <c r="B39" s="76"/>
      <c r="C39" s="78"/>
      <c r="D39" s="4">
        <v>170.2</v>
      </c>
      <c r="E39" s="32"/>
      <c r="F39" s="32"/>
      <c r="G39" s="4"/>
      <c r="H39" s="4">
        <v>0</v>
      </c>
      <c r="I39" s="4"/>
      <c r="J39" s="4"/>
      <c r="K39" s="4"/>
      <c r="L39" s="4">
        <f t="shared" si="0"/>
        <v>0</v>
      </c>
      <c r="M39" s="24"/>
      <c r="N39" s="24"/>
      <c r="O39" s="28" t="s">
        <v>196</v>
      </c>
      <c r="P39" s="48" t="s">
        <v>195</v>
      </c>
    </row>
    <row r="40" spans="1:16" ht="43.5" customHeight="1" x14ac:dyDescent="0.25">
      <c r="A40" s="60" t="s">
        <v>63</v>
      </c>
      <c r="B40" s="61" t="s">
        <v>31</v>
      </c>
      <c r="C40" s="63"/>
      <c r="D40" s="4">
        <v>1951.2</v>
      </c>
      <c r="E40" s="32"/>
      <c r="F40" s="32"/>
      <c r="G40" s="4"/>
      <c r="H40" s="4">
        <v>0</v>
      </c>
      <c r="I40" s="4"/>
      <c r="J40" s="4"/>
      <c r="K40" s="4"/>
      <c r="L40" s="4">
        <f t="shared" si="0"/>
        <v>0</v>
      </c>
      <c r="M40" s="24"/>
      <c r="N40" s="24"/>
      <c r="O40" s="28" t="s">
        <v>161</v>
      </c>
      <c r="P40" s="48" t="s">
        <v>167</v>
      </c>
    </row>
    <row r="41" spans="1:16" ht="47.25" customHeight="1" x14ac:dyDescent="0.25">
      <c r="A41" s="71" t="s">
        <v>65</v>
      </c>
      <c r="B41" s="73" t="s">
        <v>68</v>
      </c>
      <c r="C41" s="52"/>
      <c r="D41" s="4">
        <v>1000</v>
      </c>
      <c r="E41" s="32"/>
      <c r="F41" s="32"/>
      <c r="G41" s="4"/>
      <c r="H41" s="4">
        <v>1000</v>
      </c>
      <c r="I41" s="4"/>
      <c r="J41" s="4"/>
      <c r="K41" s="4"/>
      <c r="L41" s="4">
        <f t="shared" si="0"/>
        <v>1000</v>
      </c>
      <c r="M41" s="24"/>
      <c r="N41" s="24"/>
      <c r="O41" s="28" t="s">
        <v>161</v>
      </c>
      <c r="P41" s="48" t="s">
        <v>167</v>
      </c>
    </row>
    <row r="42" spans="1:16" ht="44.25" customHeight="1" x14ac:dyDescent="0.25">
      <c r="A42" s="72"/>
      <c r="B42" s="74"/>
      <c r="C42" s="56"/>
      <c r="D42" s="4">
        <v>3365</v>
      </c>
      <c r="E42" s="57"/>
      <c r="F42" s="57"/>
      <c r="G42" s="4"/>
      <c r="H42" s="4">
        <v>2949.2</v>
      </c>
      <c r="I42" s="4"/>
      <c r="J42" s="4"/>
      <c r="K42" s="4"/>
      <c r="L42" s="4">
        <f>H42</f>
        <v>2949.2</v>
      </c>
      <c r="M42" s="24"/>
      <c r="N42" s="24"/>
      <c r="O42" s="28" t="s">
        <v>209</v>
      </c>
      <c r="P42" s="48" t="s">
        <v>167</v>
      </c>
    </row>
    <row r="43" spans="1:16" ht="38.25" x14ac:dyDescent="0.25">
      <c r="A43" s="77" t="s">
        <v>66</v>
      </c>
      <c r="B43" s="75" t="s">
        <v>10</v>
      </c>
      <c r="C43" s="92"/>
      <c r="D43" s="4">
        <v>28083.4</v>
      </c>
      <c r="E43" s="32"/>
      <c r="F43" s="32"/>
      <c r="G43" s="4"/>
      <c r="H43" s="4">
        <v>28083.4</v>
      </c>
      <c r="I43" s="4"/>
      <c r="J43" s="4"/>
      <c r="K43" s="4"/>
      <c r="L43" s="4">
        <f t="shared" si="0"/>
        <v>28083.4</v>
      </c>
      <c r="M43" s="24"/>
      <c r="N43" s="24"/>
      <c r="O43" s="28" t="s">
        <v>161</v>
      </c>
      <c r="P43" s="48" t="s">
        <v>167</v>
      </c>
    </row>
    <row r="44" spans="1:16" ht="133.5" customHeight="1" x14ac:dyDescent="0.25">
      <c r="A44" s="78"/>
      <c r="B44" s="76"/>
      <c r="C44" s="78"/>
      <c r="D44" s="4">
        <v>90781</v>
      </c>
      <c r="E44" s="32"/>
      <c r="F44" s="32"/>
      <c r="G44" s="4"/>
      <c r="H44" s="4">
        <v>90781</v>
      </c>
      <c r="I44" s="4"/>
      <c r="J44" s="4"/>
      <c r="K44" s="4"/>
      <c r="L44" s="4">
        <f t="shared" si="0"/>
        <v>90781</v>
      </c>
      <c r="M44" s="24"/>
      <c r="N44" s="24"/>
      <c r="O44" s="28" t="s">
        <v>186</v>
      </c>
      <c r="P44" s="48" t="s">
        <v>167</v>
      </c>
    </row>
    <row r="45" spans="1:16" ht="38.25" x14ac:dyDescent="0.25">
      <c r="A45" s="34" t="s">
        <v>67</v>
      </c>
      <c r="B45" s="35" t="s">
        <v>71</v>
      </c>
      <c r="C45" s="32"/>
      <c r="D45" s="4">
        <v>1448.2</v>
      </c>
      <c r="E45" s="32"/>
      <c r="F45" s="32"/>
      <c r="G45" s="4"/>
      <c r="H45" s="4">
        <v>1048.3</v>
      </c>
      <c r="I45" s="4"/>
      <c r="J45" s="4"/>
      <c r="K45" s="4"/>
      <c r="L45" s="4">
        <f t="shared" si="0"/>
        <v>1048.3</v>
      </c>
      <c r="M45" s="24"/>
      <c r="N45" s="24"/>
      <c r="O45" s="28" t="s">
        <v>161</v>
      </c>
      <c r="P45" s="48" t="s">
        <v>167</v>
      </c>
    </row>
    <row r="46" spans="1:16" ht="44.25" customHeight="1" x14ac:dyDescent="0.25">
      <c r="A46" s="77" t="s">
        <v>69</v>
      </c>
      <c r="B46" s="75" t="s">
        <v>32</v>
      </c>
      <c r="C46" s="92"/>
      <c r="D46" s="4">
        <v>2600</v>
      </c>
      <c r="E46" s="32"/>
      <c r="F46" s="32"/>
      <c r="G46" s="4"/>
      <c r="H46" s="4">
        <v>2600</v>
      </c>
      <c r="I46" s="4"/>
      <c r="J46" s="4"/>
      <c r="K46" s="4"/>
      <c r="L46" s="4">
        <f t="shared" si="0"/>
        <v>2600</v>
      </c>
      <c r="M46" s="24"/>
      <c r="N46" s="24"/>
      <c r="O46" s="28" t="s">
        <v>161</v>
      </c>
      <c r="P46" s="48" t="s">
        <v>167</v>
      </c>
    </row>
    <row r="47" spans="1:16" ht="53.25" customHeight="1" x14ac:dyDescent="0.25">
      <c r="A47" s="78"/>
      <c r="B47" s="76"/>
      <c r="C47" s="78"/>
      <c r="D47" s="4">
        <v>3100</v>
      </c>
      <c r="E47" s="32"/>
      <c r="F47" s="32"/>
      <c r="G47" s="4"/>
      <c r="H47" s="4">
        <v>600</v>
      </c>
      <c r="I47" s="4"/>
      <c r="J47" s="4"/>
      <c r="K47" s="4"/>
      <c r="L47" s="4">
        <f t="shared" si="0"/>
        <v>600</v>
      </c>
      <c r="M47" s="24"/>
      <c r="N47" s="24"/>
      <c r="O47" s="28" t="s">
        <v>210</v>
      </c>
      <c r="P47" s="48" t="s">
        <v>195</v>
      </c>
    </row>
    <row r="48" spans="1:16" ht="38.25" x14ac:dyDescent="0.25">
      <c r="A48" s="34" t="s">
        <v>70</v>
      </c>
      <c r="B48" s="35" t="s">
        <v>11</v>
      </c>
      <c r="C48" s="32"/>
      <c r="D48" s="4">
        <v>200</v>
      </c>
      <c r="E48" s="32"/>
      <c r="F48" s="32"/>
      <c r="G48" s="4"/>
      <c r="H48" s="4">
        <v>0</v>
      </c>
      <c r="I48" s="4"/>
      <c r="J48" s="4"/>
      <c r="K48" s="4"/>
      <c r="L48" s="4">
        <f t="shared" si="0"/>
        <v>0</v>
      </c>
      <c r="M48" s="24"/>
      <c r="N48" s="24"/>
      <c r="O48" s="28" t="s">
        <v>161</v>
      </c>
      <c r="P48" s="48" t="s">
        <v>167</v>
      </c>
    </row>
    <row r="49" spans="1:16" ht="48.75" customHeight="1" x14ac:dyDescent="0.25">
      <c r="A49" s="71" t="s">
        <v>72</v>
      </c>
      <c r="B49" s="73" t="s">
        <v>18</v>
      </c>
      <c r="C49" s="32"/>
      <c r="D49" s="4">
        <v>1967.1</v>
      </c>
      <c r="E49" s="32"/>
      <c r="F49" s="32"/>
      <c r="G49" s="4"/>
      <c r="H49" s="4">
        <v>1967.1</v>
      </c>
      <c r="I49" s="4"/>
      <c r="J49" s="4"/>
      <c r="K49" s="4"/>
      <c r="L49" s="4">
        <f t="shared" si="0"/>
        <v>1967.1</v>
      </c>
      <c r="M49" s="24"/>
      <c r="N49" s="24"/>
      <c r="O49" s="28" t="s">
        <v>161</v>
      </c>
      <c r="P49" s="48" t="s">
        <v>167</v>
      </c>
    </row>
    <row r="50" spans="1:16" ht="51" customHeight="1" x14ac:dyDescent="0.25">
      <c r="A50" s="72"/>
      <c r="B50" s="74"/>
      <c r="C50" s="57"/>
      <c r="D50" s="4">
        <v>5037</v>
      </c>
      <c r="E50" s="57"/>
      <c r="F50" s="57"/>
      <c r="G50" s="4"/>
      <c r="H50" s="4">
        <v>5037</v>
      </c>
      <c r="I50" s="4"/>
      <c r="J50" s="4"/>
      <c r="K50" s="4"/>
      <c r="L50" s="4">
        <f>H50</f>
        <v>5037</v>
      </c>
      <c r="M50" s="24"/>
      <c r="N50" s="24"/>
      <c r="O50" s="28" t="s">
        <v>197</v>
      </c>
      <c r="P50" s="48" t="s">
        <v>167</v>
      </c>
    </row>
    <row r="51" spans="1:16" ht="42" customHeight="1" x14ac:dyDescent="0.25">
      <c r="A51" s="49" t="s">
        <v>73</v>
      </c>
      <c r="B51" s="50" t="s">
        <v>76</v>
      </c>
      <c r="C51" s="52"/>
      <c r="D51" s="4">
        <v>3376.1</v>
      </c>
      <c r="E51" s="32"/>
      <c r="F51" s="32"/>
      <c r="G51" s="4"/>
      <c r="H51" s="4">
        <v>3328.7</v>
      </c>
      <c r="I51" s="4"/>
      <c r="J51" s="4"/>
      <c r="K51" s="4"/>
      <c r="L51" s="4">
        <f t="shared" si="0"/>
        <v>3328.7</v>
      </c>
      <c r="M51" s="24"/>
      <c r="N51" s="24"/>
      <c r="O51" s="28" t="s">
        <v>161</v>
      </c>
      <c r="P51" s="48" t="s">
        <v>167</v>
      </c>
    </row>
    <row r="52" spans="1:16" ht="38.25" x14ac:dyDescent="0.25">
      <c r="A52" s="34" t="s">
        <v>74</v>
      </c>
      <c r="B52" s="35" t="s">
        <v>33</v>
      </c>
      <c r="C52" s="32"/>
      <c r="D52" s="4">
        <v>36101.199999999997</v>
      </c>
      <c r="E52" s="32"/>
      <c r="F52" s="32"/>
      <c r="G52" s="4"/>
      <c r="H52" s="4">
        <v>36101.199999999997</v>
      </c>
      <c r="I52" s="4"/>
      <c r="J52" s="4"/>
      <c r="K52" s="4"/>
      <c r="L52" s="4">
        <f t="shared" si="0"/>
        <v>36101.199999999997</v>
      </c>
      <c r="M52" s="24"/>
      <c r="N52" s="24"/>
      <c r="O52" s="28" t="s">
        <v>161</v>
      </c>
      <c r="P52" s="48" t="s">
        <v>167</v>
      </c>
    </row>
    <row r="53" spans="1:16" ht="38.25" x14ac:dyDescent="0.25">
      <c r="A53" s="77" t="s">
        <v>75</v>
      </c>
      <c r="B53" s="75" t="s">
        <v>79</v>
      </c>
      <c r="C53" s="92"/>
      <c r="D53" s="4">
        <v>2440</v>
      </c>
      <c r="E53" s="32"/>
      <c r="F53" s="32"/>
      <c r="G53" s="4"/>
      <c r="H53" s="4">
        <v>2440</v>
      </c>
      <c r="I53" s="4"/>
      <c r="J53" s="4"/>
      <c r="K53" s="4"/>
      <c r="L53" s="4">
        <f t="shared" si="0"/>
        <v>2440</v>
      </c>
      <c r="M53" s="24"/>
      <c r="N53" s="24"/>
      <c r="O53" s="28" t="s">
        <v>161</v>
      </c>
      <c r="P53" s="48" t="s">
        <v>167</v>
      </c>
    </row>
    <row r="54" spans="1:16" ht="42" customHeight="1" x14ac:dyDescent="0.25">
      <c r="A54" s="78"/>
      <c r="B54" s="76"/>
      <c r="C54" s="78"/>
      <c r="D54" s="4">
        <v>10132</v>
      </c>
      <c r="E54" s="32"/>
      <c r="F54" s="32"/>
      <c r="G54" s="4"/>
      <c r="H54" s="4">
        <v>4190</v>
      </c>
      <c r="I54" s="4"/>
      <c r="J54" s="4"/>
      <c r="K54" s="4"/>
      <c r="L54" s="4">
        <f t="shared" si="0"/>
        <v>4190</v>
      </c>
      <c r="M54" s="24"/>
      <c r="N54" s="24"/>
      <c r="O54" s="28" t="s">
        <v>224</v>
      </c>
      <c r="P54" s="48" t="s">
        <v>195</v>
      </c>
    </row>
    <row r="55" spans="1:16" ht="46.5" customHeight="1" x14ac:dyDescent="0.25">
      <c r="A55" s="64" t="s">
        <v>77</v>
      </c>
      <c r="B55" s="65" t="s">
        <v>81</v>
      </c>
      <c r="C55" s="32"/>
      <c r="D55" s="4">
        <v>1320</v>
      </c>
      <c r="E55" s="32"/>
      <c r="F55" s="32"/>
      <c r="G55" s="4"/>
      <c r="H55" s="4">
        <v>1320</v>
      </c>
      <c r="I55" s="4"/>
      <c r="J55" s="4"/>
      <c r="K55" s="4"/>
      <c r="L55" s="4">
        <f t="shared" si="0"/>
        <v>1320</v>
      </c>
      <c r="M55" s="24"/>
      <c r="N55" s="24"/>
      <c r="O55" s="28" t="s">
        <v>161</v>
      </c>
      <c r="P55" s="48" t="s">
        <v>167</v>
      </c>
    </row>
    <row r="56" spans="1:16" ht="63.75" x14ac:dyDescent="0.25">
      <c r="A56" s="49" t="s">
        <v>148</v>
      </c>
      <c r="B56" s="50" t="s">
        <v>147</v>
      </c>
      <c r="C56" s="51"/>
      <c r="D56" s="4">
        <v>3800</v>
      </c>
      <c r="E56" s="51"/>
      <c r="F56" s="51"/>
      <c r="G56" s="4"/>
      <c r="H56" s="4">
        <v>3800</v>
      </c>
      <c r="I56" s="4"/>
      <c r="J56" s="4"/>
      <c r="K56" s="4"/>
      <c r="L56" s="4">
        <f>H56</f>
        <v>3800</v>
      </c>
      <c r="M56" s="24"/>
      <c r="N56" s="24"/>
      <c r="O56" s="28" t="s">
        <v>161</v>
      </c>
      <c r="P56" s="48" t="s">
        <v>167</v>
      </c>
    </row>
    <row r="57" spans="1:16" ht="77.25" customHeight="1" x14ac:dyDescent="0.25">
      <c r="A57" s="49" t="s">
        <v>78</v>
      </c>
      <c r="B57" s="50" t="s">
        <v>149</v>
      </c>
      <c r="C57" s="51"/>
      <c r="D57" s="4">
        <v>22072.1</v>
      </c>
      <c r="E57" s="51"/>
      <c r="F57" s="51"/>
      <c r="G57" s="4"/>
      <c r="H57" s="4">
        <v>22072.1</v>
      </c>
      <c r="I57" s="4"/>
      <c r="J57" s="4"/>
      <c r="K57" s="4"/>
      <c r="L57" s="4">
        <f>H57</f>
        <v>22072.1</v>
      </c>
      <c r="M57" s="24"/>
      <c r="N57" s="24"/>
      <c r="O57" s="28" t="s">
        <v>198</v>
      </c>
      <c r="P57" s="70" t="s">
        <v>167</v>
      </c>
    </row>
    <row r="58" spans="1:16" ht="77.25" customHeight="1" x14ac:dyDescent="0.25">
      <c r="A58" s="60" t="s">
        <v>80</v>
      </c>
      <c r="B58" s="61" t="s">
        <v>208</v>
      </c>
      <c r="C58" s="62"/>
      <c r="D58" s="4">
        <v>0</v>
      </c>
      <c r="E58" s="62"/>
      <c r="F58" s="62"/>
      <c r="G58" s="4"/>
      <c r="H58" s="4">
        <v>570</v>
      </c>
      <c r="I58" s="4"/>
      <c r="J58" s="4"/>
      <c r="K58" s="4"/>
      <c r="L58" s="4">
        <f>H58</f>
        <v>570</v>
      </c>
      <c r="M58" s="24"/>
      <c r="N58" s="24"/>
      <c r="O58" s="28" t="s">
        <v>207</v>
      </c>
      <c r="P58" s="48"/>
    </row>
    <row r="59" spans="1:16" ht="89.25" x14ac:dyDescent="0.25">
      <c r="A59" s="34" t="s">
        <v>170</v>
      </c>
      <c r="B59" s="35" t="s">
        <v>6</v>
      </c>
      <c r="C59" s="32"/>
      <c r="D59" s="4">
        <v>2635</v>
      </c>
      <c r="E59" s="32"/>
      <c r="F59" s="32"/>
      <c r="G59" s="4"/>
      <c r="H59" s="4">
        <v>600</v>
      </c>
      <c r="I59" s="4"/>
      <c r="J59" s="4"/>
      <c r="K59" s="4"/>
      <c r="L59" s="4">
        <f>H59</f>
        <v>600</v>
      </c>
      <c r="M59" s="24"/>
      <c r="N59" s="24"/>
      <c r="O59" s="28" t="s">
        <v>161</v>
      </c>
      <c r="P59" s="48" t="s">
        <v>167</v>
      </c>
    </row>
    <row r="60" spans="1:16" ht="76.5" x14ac:dyDescent="0.25">
      <c r="A60" s="49" t="s">
        <v>171</v>
      </c>
      <c r="B60" s="50" t="s">
        <v>150</v>
      </c>
      <c r="C60" s="51"/>
      <c r="D60" s="4">
        <v>3000</v>
      </c>
      <c r="E60" s="51"/>
      <c r="F60" s="51"/>
      <c r="G60" s="4"/>
      <c r="H60" s="4">
        <v>3000</v>
      </c>
      <c r="I60" s="4"/>
      <c r="J60" s="4"/>
      <c r="K60" s="4"/>
      <c r="L60" s="4">
        <f>H60</f>
        <v>3000</v>
      </c>
      <c r="M60" s="24"/>
      <c r="N60" s="24"/>
      <c r="O60" s="28" t="s">
        <v>212</v>
      </c>
      <c r="P60" s="48" t="s">
        <v>167</v>
      </c>
    </row>
    <row r="61" spans="1:16" ht="51" x14ac:dyDescent="0.25">
      <c r="A61" s="34" t="s">
        <v>82</v>
      </c>
      <c r="B61" s="35" t="s">
        <v>83</v>
      </c>
      <c r="C61" s="32"/>
      <c r="D61" s="4">
        <f>SUM(D62:D69)</f>
        <v>29787.5</v>
      </c>
      <c r="E61" s="32"/>
      <c r="F61" s="32"/>
      <c r="G61" s="4"/>
      <c r="H61" s="4">
        <f>SUM(H62:H69)</f>
        <v>13986.6</v>
      </c>
      <c r="I61" s="4"/>
      <c r="J61" s="4"/>
      <c r="K61" s="4"/>
      <c r="L61" s="4">
        <f>SUM(L62:L69)</f>
        <v>13986.6</v>
      </c>
      <c r="M61" s="24"/>
      <c r="N61" s="24"/>
      <c r="O61" s="4" t="s">
        <v>141</v>
      </c>
      <c r="P61" s="24"/>
    </row>
    <row r="62" spans="1:16" ht="43.5" customHeight="1" x14ac:dyDescent="0.25">
      <c r="A62" s="77" t="s">
        <v>84</v>
      </c>
      <c r="B62" s="75" t="s">
        <v>85</v>
      </c>
      <c r="C62" s="106"/>
      <c r="D62" s="4">
        <v>1594.3</v>
      </c>
      <c r="E62" s="32"/>
      <c r="F62" s="32"/>
      <c r="G62" s="4"/>
      <c r="H62" s="4">
        <v>1504.3</v>
      </c>
      <c r="I62" s="4"/>
      <c r="J62" s="4"/>
      <c r="K62" s="4"/>
      <c r="L62" s="4">
        <f t="shared" ref="L62:L69" si="1">H62</f>
        <v>1504.3</v>
      </c>
      <c r="M62" s="24"/>
      <c r="N62" s="24"/>
      <c r="O62" s="28" t="s">
        <v>161</v>
      </c>
      <c r="P62" s="48" t="s">
        <v>167</v>
      </c>
    </row>
    <row r="63" spans="1:16" ht="47.25" customHeight="1" x14ac:dyDescent="0.25">
      <c r="A63" s="78"/>
      <c r="B63" s="76"/>
      <c r="C63" s="78"/>
      <c r="D63" s="4">
        <v>7649.2</v>
      </c>
      <c r="E63" s="32"/>
      <c r="F63" s="32"/>
      <c r="G63" s="4"/>
      <c r="H63" s="4">
        <v>4342.2</v>
      </c>
      <c r="I63" s="4"/>
      <c r="J63" s="4"/>
      <c r="K63" s="4"/>
      <c r="L63" s="4">
        <f t="shared" si="1"/>
        <v>4342.2</v>
      </c>
      <c r="M63" s="24"/>
      <c r="N63" s="24"/>
      <c r="O63" s="28" t="s">
        <v>211</v>
      </c>
      <c r="P63" s="48" t="s">
        <v>195</v>
      </c>
    </row>
    <row r="64" spans="1:16" ht="44.25" customHeight="1" x14ac:dyDescent="0.25">
      <c r="A64" s="77" t="s">
        <v>86</v>
      </c>
      <c r="B64" s="75" t="s">
        <v>87</v>
      </c>
      <c r="C64" s="106"/>
      <c r="D64" s="4">
        <v>3239.2</v>
      </c>
      <c r="E64" s="32"/>
      <c r="F64" s="32"/>
      <c r="G64" s="4"/>
      <c r="H64" s="4">
        <v>1619.6</v>
      </c>
      <c r="I64" s="4"/>
      <c r="J64" s="4"/>
      <c r="K64" s="4"/>
      <c r="L64" s="4">
        <f t="shared" si="1"/>
        <v>1619.6</v>
      </c>
      <c r="M64" s="24"/>
      <c r="N64" s="24"/>
      <c r="O64" s="28" t="s">
        <v>161</v>
      </c>
      <c r="P64" s="70" t="s">
        <v>167</v>
      </c>
    </row>
    <row r="65" spans="1:16" ht="36" customHeight="1" x14ac:dyDescent="0.25">
      <c r="A65" s="78"/>
      <c r="B65" s="76"/>
      <c r="C65" s="78"/>
      <c r="D65" s="4">
        <v>3080.5</v>
      </c>
      <c r="E65" s="32"/>
      <c r="F65" s="32"/>
      <c r="G65" s="4"/>
      <c r="H65" s="4">
        <v>0</v>
      </c>
      <c r="I65" s="4"/>
      <c r="J65" s="4"/>
      <c r="K65" s="4"/>
      <c r="L65" s="4">
        <f t="shared" si="1"/>
        <v>0</v>
      </c>
      <c r="M65" s="24"/>
      <c r="N65" s="24"/>
      <c r="O65" s="28" t="s">
        <v>217</v>
      </c>
      <c r="P65" s="48" t="s">
        <v>195</v>
      </c>
    </row>
    <row r="66" spans="1:16" ht="54.75" customHeight="1" x14ac:dyDescent="0.25">
      <c r="A66" s="77" t="s">
        <v>88</v>
      </c>
      <c r="B66" s="75" t="s">
        <v>89</v>
      </c>
      <c r="C66" s="106"/>
      <c r="D66" s="4">
        <v>1773.5</v>
      </c>
      <c r="E66" s="32"/>
      <c r="F66" s="32"/>
      <c r="G66" s="4"/>
      <c r="H66" s="4">
        <v>1773.5</v>
      </c>
      <c r="I66" s="4"/>
      <c r="J66" s="4"/>
      <c r="K66" s="4"/>
      <c r="L66" s="4">
        <f t="shared" si="1"/>
        <v>1773.5</v>
      </c>
      <c r="M66" s="24"/>
      <c r="N66" s="24"/>
      <c r="O66" s="28" t="s">
        <v>161</v>
      </c>
      <c r="P66" s="70" t="s">
        <v>167</v>
      </c>
    </row>
    <row r="67" spans="1:16" ht="40.5" customHeight="1" x14ac:dyDescent="0.25">
      <c r="A67" s="78"/>
      <c r="B67" s="76"/>
      <c r="C67" s="78"/>
      <c r="D67" s="4">
        <v>7703.8</v>
      </c>
      <c r="E67" s="32"/>
      <c r="F67" s="32"/>
      <c r="G67" s="4"/>
      <c r="H67" s="4">
        <v>0</v>
      </c>
      <c r="I67" s="4"/>
      <c r="J67" s="4"/>
      <c r="K67" s="4"/>
      <c r="L67" s="4">
        <f t="shared" si="1"/>
        <v>0</v>
      </c>
      <c r="M67" s="24"/>
      <c r="N67" s="24"/>
      <c r="O67" s="28" t="s">
        <v>216</v>
      </c>
      <c r="P67" s="70" t="s">
        <v>195</v>
      </c>
    </row>
    <row r="68" spans="1:16" ht="42.75" customHeight="1" x14ac:dyDescent="0.25">
      <c r="A68" s="77" t="s">
        <v>90</v>
      </c>
      <c r="B68" s="75" t="s">
        <v>91</v>
      </c>
      <c r="C68" s="106"/>
      <c r="D68" s="4">
        <v>2247</v>
      </c>
      <c r="E68" s="32"/>
      <c r="F68" s="32"/>
      <c r="G68" s="4"/>
      <c r="H68" s="4">
        <v>2247</v>
      </c>
      <c r="I68" s="4"/>
      <c r="J68" s="4"/>
      <c r="K68" s="4"/>
      <c r="L68" s="4">
        <f t="shared" si="1"/>
        <v>2247</v>
      </c>
      <c r="M68" s="24"/>
      <c r="N68" s="24"/>
      <c r="O68" s="28" t="s">
        <v>161</v>
      </c>
      <c r="P68" s="48" t="s">
        <v>167</v>
      </c>
    </row>
    <row r="69" spans="1:16" ht="66.75" customHeight="1" x14ac:dyDescent="0.25">
      <c r="A69" s="78"/>
      <c r="B69" s="76"/>
      <c r="C69" s="78"/>
      <c r="D69" s="4">
        <v>2500</v>
      </c>
      <c r="E69" s="32"/>
      <c r="F69" s="32"/>
      <c r="G69" s="4"/>
      <c r="H69" s="4">
        <v>2500</v>
      </c>
      <c r="I69" s="4"/>
      <c r="J69" s="4"/>
      <c r="K69" s="4"/>
      <c r="L69" s="4">
        <f t="shared" si="1"/>
        <v>2500</v>
      </c>
      <c r="M69" s="24"/>
      <c r="N69" s="24"/>
      <c r="O69" s="28" t="s">
        <v>225</v>
      </c>
      <c r="P69" s="48" t="s">
        <v>167</v>
      </c>
    </row>
    <row r="70" spans="1:16" ht="38.25" x14ac:dyDescent="0.25">
      <c r="A70" s="34" t="s">
        <v>92</v>
      </c>
      <c r="B70" s="35" t="s">
        <v>162</v>
      </c>
      <c r="C70" s="32"/>
      <c r="D70" s="4">
        <v>4313.8</v>
      </c>
      <c r="E70" s="32"/>
      <c r="F70" s="32"/>
      <c r="G70" s="4"/>
      <c r="H70" s="4">
        <v>4313.8</v>
      </c>
      <c r="I70" s="4"/>
      <c r="J70" s="4"/>
      <c r="K70" s="4"/>
      <c r="L70" s="4">
        <f>H70</f>
        <v>4313.8</v>
      </c>
      <c r="M70" s="24"/>
      <c r="N70" s="24"/>
      <c r="O70" s="28" t="s">
        <v>160</v>
      </c>
      <c r="P70" s="48" t="s">
        <v>167</v>
      </c>
    </row>
    <row r="71" spans="1:16" x14ac:dyDescent="0.25">
      <c r="A71" s="36" t="s">
        <v>93</v>
      </c>
      <c r="B71" s="38" t="s">
        <v>95</v>
      </c>
      <c r="C71" s="31"/>
      <c r="D71" s="5">
        <f>D72</f>
        <v>0</v>
      </c>
      <c r="E71" s="31"/>
      <c r="F71" s="31"/>
      <c r="G71" s="37"/>
      <c r="H71" s="5">
        <f>H72</f>
        <v>0</v>
      </c>
      <c r="I71" s="5"/>
      <c r="J71" s="5"/>
      <c r="K71" s="5"/>
      <c r="L71" s="5">
        <f>L72</f>
        <v>0</v>
      </c>
      <c r="M71" s="24"/>
      <c r="N71" s="24"/>
      <c r="O71" s="5" t="s">
        <v>141</v>
      </c>
      <c r="P71" s="24"/>
    </row>
    <row r="72" spans="1:16" ht="63.75" x14ac:dyDescent="0.25">
      <c r="A72" s="34" t="s">
        <v>151</v>
      </c>
      <c r="B72" s="50" t="s">
        <v>14</v>
      </c>
      <c r="C72" s="32"/>
      <c r="D72" s="4">
        <v>0</v>
      </c>
      <c r="E72" s="32"/>
      <c r="F72" s="32"/>
      <c r="G72" s="4"/>
      <c r="H72" s="4">
        <v>0</v>
      </c>
      <c r="I72" s="4"/>
      <c r="J72" s="4"/>
      <c r="K72" s="4"/>
      <c r="L72" s="4">
        <f>H72</f>
        <v>0</v>
      </c>
      <c r="M72" s="24"/>
      <c r="N72" s="24"/>
      <c r="O72" s="28" t="s">
        <v>187</v>
      </c>
      <c r="P72" s="48" t="s">
        <v>167</v>
      </c>
    </row>
    <row r="73" spans="1:16" ht="25.5" x14ac:dyDescent="0.25">
      <c r="A73" s="36" t="s">
        <v>94</v>
      </c>
      <c r="B73" s="39" t="s">
        <v>8</v>
      </c>
      <c r="C73" s="31"/>
      <c r="D73" s="5">
        <f>D74</f>
        <v>30964</v>
      </c>
      <c r="E73" s="31"/>
      <c r="F73" s="31"/>
      <c r="G73" s="37"/>
      <c r="H73" s="5">
        <f>H74</f>
        <v>30964</v>
      </c>
      <c r="I73" s="5"/>
      <c r="J73" s="5"/>
      <c r="K73" s="5"/>
      <c r="L73" s="5">
        <f>L74</f>
        <v>30964</v>
      </c>
      <c r="M73" s="24"/>
      <c r="N73" s="24"/>
      <c r="O73" s="5" t="s">
        <v>141</v>
      </c>
      <c r="P73" s="24"/>
    </row>
    <row r="74" spans="1:16" ht="38.25" x14ac:dyDescent="0.25">
      <c r="A74" s="34" t="s">
        <v>96</v>
      </c>
      <c r="B74" s="35" t="s">
        <v>16</v>
      </c>
      <c r="C74" s="32"/>
      <c r="D74" s="4">
        <v>30964</v>
      </c>
      <c r="E74" s="32"/>
      <c r="F74" s="32"/>
      <c r="G74" s="4"/>
      <c r="H74" s="4">
        <v>30964</v>
      </c>
      <c r="I74" s="4"/>
      <c r="J74" s="4"/>
      <c r="K74" s="4"/>
      <c r="L74" s="4">
        <f>H74</f>
        <v>30964</v>
      </c>
      <c r="M74" s="24"/>
      <c r="N74" s="24"/>
      <c r="O74" s="28" t="s">
        <v>202</v>
      </c>
      <c r="P74" s="48" t="s">
        <v>167</v>
      </c>
    </row>
    <row r="75" spans="1:16" ht="82.5" customHeight="1" x14ac:dyDescent="0.25">
      <c r="A75" s="36" t="s">
        <v>97</v>
      </c>
      <c r="B75" s="38" t="s">
        <v>104</v>
      </c>
      <c r="C75" s="32"/>
      <c r="D75" s="5">
        <f>D76+D77</f>
        <v>9372</v>
      </c>
      <c r="E75" s="31"/>
      <c r="F75" s="31"/>
      <c r="G75" s="37"/>
      <c r="H75" s="5">
        <f>H76+H77</f>
        <v>5580</v>
      </c>
      <c r="I75" s="5"/>
      <c r="J75" s="5"/>
      <c r="K75" s="5"/>
      <c r="L75" s="5">
        <f>L76+L77</f>
        <v>5580</v>
      </c>
      <c r="M75" s="24"/>
      <c r="N75" s="24"/>
      <c r="O75" s="5" t="s">
        <v>141</v>
      </c>
      <c r="P75" s="24"/>
    </row>
    <row r="76" spans="1:16" ht="38.25" x14ac:dyDescent="0.25">
      <c r="A76" s="77" t="s">
        <v>98</v>
      </c>
      <c r="B76" s="75" t="s">
        <v>106</v>
      </c>
      <c r="C76" s="106"/>
      <c r="D76" s="4">
        <v>2959.2</v>
      </c>
      <c r="E76" s="32"/>
      <c r="F76" s="32"/>
      <c r="G76" s="4"/>
      <c r="H76" s="4">
        <v>2878.3</v>
      </c>
      <c r="I76" s="4"/>
      <c r="J76" s="4"/>
      <c r="K76" s="4"/>
      <c r="L76" s="4">
        <f>H76</f>
        <v>2878.3</v>
      </c>
      <c r="M76" s="24"/>
      <c r="N76" s="24"/>
      <c r="O76" s="28" t="s">
        <v>161</v>
      </c>
      <c r="P76" s="48" t="s">
        <v>167</v>
      </c>
    </row>
    <row r="77" spans="1:16" ht="63.75" x14ac:dyDescent="0.25">
      <c r="A77" s="78"/>
      <c r="B77" s="76"/>
      <c r="C77" s="78"/>
      <c r="D77" s="4">
        <v>6412.8</v>
      </c>
      <c r="E77" s="32"/>
      <c r="F77" s="32"/>
      <c r="G77" s="4"/>
      <c r="H77" s="4">
        <v>2701.7</v>
      </c>
      <c r="I77" s="4"/>
      <c r="J77" s="4"/>
      <c r="K77" s="4"/>
      <c r="L77" s="4">
        <f>H77</f>
        <v>2701.7</v>
      </c>
      <c r="M77" s="24"/>
      <c r="N77" s="24"/>
      <c r="O77" s="28" t="s">
        <v>200</v>
      </c>
      <c r="P77" s="48" t="s">
        <v>167</v>
      </c>
    </row>
    <row r="78" spans="1:16" ht="38.25" x14ac:dyDescent="0.25">
      <c r="A78" s="36" t="s">
        <v>99</v>
      </c>
      <c r="B78" s="38" t="s">
        <v>108</v>
      </c>
      <c r="C78" s="32"/>
      <c r="D78" s="5">
        <f>D79</f>
        <v>84968.9</v>
      </c>
      <c r="E78" s="31"/>
      <c r="F78" s="31"/>
      <c r="G78" s="37"/>
      <c r="H78" s="5">
        <f>H79</f>
        <v>84968.9</v>
      </c>
      <c r="I78" s="5"/>
      <c r="J78" s="5"/>
      <c r="K78" s="5"/>
      <c r="L78" s="5">
        <f>L79</f>
        <v>84968.9</v>
      </c>
      <c r="M78" s="24"/>
      <c r="N78" s="24"/>
      <c r="O78" s="5" t="s">
        <v>141</v>
      </c>
      <c r="P78" s="24"/>
    </row>
    <row r="79" spans="1:16" ht="51" x14ac:dyDescent="0.25">
      <c r="A79" s="34" t="s">
        <v>100</v>
      </c>
      <c r="B79" s="35" t="s">
        <v>110</v>
      </c>
      <c r="C79" s="32"/>
      <c r="D79" s="4">
        <v>84968.9</v>
      </c>
      <c r="E79" s="32"/>
      <c r="F79" s="32"/>
      <c r="G79" s="4"/>
      <c r="H79" s="4">
        <v>84968.9</v>
      </c>
      <c r="I79" s="4"/>
      <c r="J79" s="4"/>
      <c r="K79" s="4"/>
      <c r="L79" s="4">
        <f>H79</f>
        <v>84968.9</v>
      </c>
      <c r="M79" s="24"/>
      <c r="N79" s="24"/>
      <c r="O79" s="28" t="s">
        <v>199</v>
      </c>
      <c r="P79" s="48" t="s">
        <v>167</v>
      </c>
    </row>
    <row r="80" spans="1:16" ht="38.25" x14ac:dyDescent="0.25">
      <c r="A80" s="36" t="s">
        <v>101</v>
      </c>
      <c r="B80" s="38" t="s">
        <v>164</v>
      </c>
      <c r="C80" s="57"/>
      <c r="D80" s="5">
        <f>D81</f>
        <v>0</v>
      </c>
      <c r="E80" s="31"/>
      <c r="F80" s="31"/>
      <c r="G80" s="37"/>
      <c r="H80" s="5">
        <f>H81</f>
        <v>0</v>
      </c>
      <c r="I80" s="5"/>
      <c r="J80" s="5"/>
      <c r="K80" s="5"/>
      <c r="L80" s="5">
        <f>L81</f>
        <v>0</v>
      </c>
      <c r="M80" s="24"/>
      <c r="N80" s="24"/>
      <c r="O80" s="5" t="s">
        <v>141</v>
      </c>
      <c r="P80" s="58"/>
    </row>
    <row r="81" spans="1:16" ht="63.75" x14ac:dyDescent="0.25">
      <c r="A81" s="54" t="s">
        <v>102</v>
      </c>
      <c r="B81" s="53" t="s">
        <v>33</v>
      </c>
      <c r="C81" s="57"/>
      <c r="D81" s="4">
        <v>0</v>
      </c>
      <c r="E81" s="57"/>
      <c r="F81" s="57"/>
      <c r="G81" s="4"/>
      <c r="H81" s="4">
        <v>0</v>
      </c>
      <c r="I81" s="4"/>
      <c r="J81" s="4"/>
      <c r="K81" s="4"/>
      <c r="L81" s="4">
        <f>H81</f>
        <v>0</v>
      </c>
      <c r="M81" s="24"/>
      <c r="N81" s="24"/>
      <c r="O81" s="28" t="s">
        <v>223</v>
      </c>
      <c r="P81" s="48" t="s">
        <v>195</v>
      </c>
    </row>
    <row r="82" spans="1:16" x14ac:dyDescent="0.25">
      <c r="A82" s="101" t="s">
        <v>111</v>
      </c>
      <c r="B82" s="102"/>
      <c r="C82" s="102"/>
      <c r="D82" s="102"/>
      <c r="E82" s="102"/>
      <c r="F82" s="102"/>
      <c r="G82" s="102"/>
      <c r="H82" s="102"/>
      <c r="I82" s="102"/>
      <c r="J82" s="102"/>
      <c r="K82" s="102"/>
      <c r="L82" s="103"/>
      <c r="M82" s="103"/>
      <c r="N82" s="103"/>
      <c r="O82" s="103"/>
      <c r="P82" s="104"/>
    </row>
    <row r="83" spans="1:16" ht="67.5" customHeight="1" x14ac:dyDescent="0.25">
      <c r="A83" s="36" t="s">
        <v>103</v>
      </c>
      <c r="B83" s="38" t="s">
        <v>159</v>
      </c>
      <c r="C83" s="40">
        <f>SUM(C84:C90)</f>
        <v>1994.7</v>
      </c>
      <c r="D83" s="40">
        <f>SUM(D84:D91)</f>
        <v>1605676.2</v>
      </c>
      <c r="E83" s="31"/>
      <c r="F83" s="31"/>
      <c r="G83" s="40">
        <f>SUM(G84:G90)</f>
        <v>1994.7</v>
      </c>
      <c r="H83" s="40">
        <f>SUM(H84:H91)</f>
        <v>1604334.2</v>
      </c>
      <c r="I83" s="40"/>
      <c r="J83" s="40"/>
      <c r="K83" s="40">
        <f>SUM(K84:K90)</f>
        <v>1994.7</v>
      </c>
      <c r="L83" s="40">
        <f>SUM(L84:L91)</f>
        <v>1604334.2</v>
      </c>
      <c r="M83" s="24"/>
      <c r="N83" s="24"/>
      <c r="O83" s="5" t="s">
        <v>141</v>
      </c>
      <c r="P83" s="24"/>
    </row>
    <row r="84" spans="1:16" ht="38.25" x14ac:dyDescent="0.25">
      <c r="A84" s="34" t="s">
        <v>105</v>
      </c>
      <c r="B84" s="50" t="s">
        <v>112</v>
      </c>
      <c r="C84" s="32"/>
      <c r="D84" s="30">
        <v>1613</v>
      </c>
      <c r="E84" s="32"/>
      <c r="F84" s="32"/>
      <c r="G84" s="4"/>
      <c r="H84" s="30">
        <v>1612.2</v>
      </c>
      <c r="I84" s="30"/>
      <c r="J84" s="30"/>
      <c r="K84" s="30"/>
      <c r="L84" s="30">
        <f t="shared" ref="L84:L91" si="2">H84</f>
        <v>1612.2</v>
      </c>
      <c r="M84" s="24"/>
      <c r="N84" s="24"/>
      <c r="O84" s="28" t="s">
        <v>203</v>
      </c>
      <c r="P84" s="48" t="s">
        <v>167</v>
      </c>
    </row>
    <row r="85" spans="1:16" ht="38.25" x14ac:dyDescent="0.25">
      <c r="A85" s="34" t="s">
        <v>175</v>
      </c>
      <c r="B85" s="50" t="s">
        <v>5</v>
      </c>
      <c r="C85" s="32"/>
      <c r="D85" s="30">
        <v>0</v>
      </c>
      <c r="E85" s="32"/>
      <c r="F85" s="32"/>
      <c r="G85" s="4"/>
      <c r="H85" s="30">
        <v>0</v>
      </c>
      <c r="I85" s="30"/>
      <c r="J85" s="30"/>
      <c r="K85" s="30"/>
      <c r="L85" s="30">
        <f t="shared" si="2"/>
        <v>0</v>
      </c>
      <c r="M85" s="24"/>
      <c r="N85" s="24"/>
      <c r="O85" s="28" t="s">
        <v>204</v>
      </c>
      <c r="P85" s="48" t="s">
        <v>167</v>
      </c>
    </row>
    <row r="86" spans="1:16" ht="102" x14ac:dyDescent="0.25">
      <c r="A86" s="34" t="s">
        <v>176</v>
      </c>
      <c r="B86" s="50" t="s">
        <v>152</v>
      </c>
      <c r="C86" s="32"/>
      <c r="D86" s="30">
        <v>648</v>
      </c>
      <c r="E86" s="32"/>
      <c r="F86" s="32"/>
      <c r="G86" s="4"/>
      <c r="H86" s="30">
        <v>648</v>
      </c>
      <c r="I86" s="30"/>
      <c r="J86" s="30"/>
      <c r="K86" s="30"/>
      <c r="L86" s="30">
        <f t="shared" si="2"/>
        <v>648</v>
      </c>
      <c r="M86" s="24"/>
      <c r="N86" s="24"/>
      <c r="O86" s="59" t="s">
        <v>165</v>
      </c>
      <c r="P86" s="48" t="s">
        <v>167</v>
      </c>
    </row>
    <row r="87" spans="1:16" ht="51" x14ac:dyDescent="0.25">
      <c r="A87" s="34" t="s">
        <v>177</v>
      </c>
      <c r="B87" s="50" t="s">
        <v>153</v>
      </c>
      <c r="C87" s="32"/>
      <c r="D87" s="30">
        <v>353.5</v>
      </c>
      <c r="E87" s="32"/>
      <c r="F87" s="32"/>
      <c r="G87" s="4"/>
      <c r="H87" s="30">
        <v>353.5</v>
      </c>
      <c r="I87" s="30"/>
      <c r="J87" s="30"/>
      <c r="K87" s="30"/>
      <c r="L87" s="30">
        <f>H87</f>
        <v>353.5</v>
      </c>
      <c r="M87" s="24"/>
      <c r="N87" s="24"/>
      <c r="O87" s="59" t="s">
        <v>169</v>
      </c>
      <c r="P87" s="48" t="s">
        <v>167</v>
      </c>
    </row>
    <row r="88" spans="1:16" ht="63.75" x14ac:dyDescent="0.25">
      <c r="A88" s="34" t="s">
        <v>178</v>
      </c>
      <c r="B88" s="50" t="s">
        <v>113</v>
      </c>
      <c r="C88" s="32"/>
      <c r="D88" s="30">
        <v>1095.0999999999999</v>
      </c>
      <c r="E88" s="32"/>
      <c r="F88" s="32"/>
      <c r="G88" s="4"/>
      <c r="H88" s="30">
        <v>1095.0999999999999</v>
      </c>
      <c r="I88" s="30"/>
      <c r="J88" s="30"/>
      <c r="K88" s="30"/>
      <c r="L88" s="30">
        <f t="shared" si="2"/>
        <v>1095.0999999999999</v>
      </c>
      <c r="M88" s="24"/>
      <c r="N88" s="24"/>
      <c r="O88" s="59" t="s">
        <v>168</v>
      </c>
      <c r="P88" s="48" t="s">
        <v>167</v>
      </c>
    </row>
    <row r="89" spans="1:16" ht="229.5" x14ac:dyDescent="0.25">
      <c r="A89" s="34" t="s">
        <v>179</v>
      </c>
      <c r="B89" s="35" t="s">
        <v>114</v>
      </c>
      <c r="C89" s="30">
        <v>1994.7</v>
      </c>
      <c r="D89" s="30">
        <v>1515565.6</v>
      </c>
      <c r="E89" s="32"/>
      <c r="F89" s="30"/>
      <c r="G89" s="30">
        <v>1994.7</v>
      </c>
      <c r="H89" s="30">
        <v>1519790.8</v>
      </c>
      <c r="I89" s="30"/>
      <c r="J89" s="30"/>
      <c r="K89" s="30">
        <f>G89</f>
        <v>1994.7</v>
      </c>
      <c r="L89" s="30">
        <f t="shared" si="2"/>
        <v>1519790.8</v>
      </c>
      <c r="M89" s="24"/>
      <c r="N89" s="24"/>
      <c r="O89" s="59" t="s">
        <v>205</v>
      </c>
      <c r="P89" s="48" t="s">
        <v>167</v>
      </c>
    </row>
    <row r="90" spans="1:16" ht="114.75" x14ac:dyDescent="0.25">
      <c r="A90" s="34" t="s">
        <v>180</v>
      </c>
      <c r="B90" s="35" t="s">
        <v>115</v>
      </c>
      <c r="C90" s="32"/>
      <c r="D90" s="30">
        <v>66401</v>
      </c>
      <c r="E90" s="32"/>
      <c r="F90" s="32"/>
      <c r="G90" s="4"/>
      <c r="H90" s="30">
        <v>80834.600000000006</v>
      </c>
      <c r="I90" s="30"/>
      <c r="J90" s="30"/>
      <c r="K90" s="30"/>
      <c r="L90" s="30">
        <f t="shared" si="2"/>
        <v>80834.600000000006</v>
      </c>
      <c r="M90" s="24"/>
      <c r="N90" s="24"/>
      <c r="O90" s="59" t="s">
        <v>219</v>
      </c>
      <c r="P90" s="48" t="s">
        <v>167</v>
      </c>
    </row>
    <row r="91" spans="1:16" ht="108.75" customHeight="1" x14ac:dyDescent="0.25">
      <c r="A91" s="49" t="s">
        <v>181</v>
      </c>
      <c r="B91" s="50" t="s">
        <v>154</v>
      </c>
      <c r="C91" s="51"/>
      <c r="D91" s="30">
        <v>20000</v>
      </c>
      <c r="E91" s="51"/>
      <c r="F91" s="51"/>
      <c r="G91" s="4"/>
      <c r="H91" s="30">
        <v>0</v>
      </c>
      <c r="I91" s="30"/>
      <c r="J91" s="30"/>
      <c r="K91" s="30"/>
      <c r="L91" s="30">
        <f t="shared" si="2"/>
        <v>0</v>
      </c>
      <c r="M91" s="24"/>
      <c r="N91" s="24"/>
      <c r="O91" s="68" t="s">
        <v>206</v>
      </c>
      <c r="P91" s="48" t="s">
        <v>195</v>
      </c>
    </row>
    <row r="92" spans="1:16" ht="38.25" x14ac:dyDescent="0.25">
      <c r="A92" s="36" t="s">
        <v>107</v>
      </c>
      <c r="B92" s="38" t="s">
        <v>116</v>
      </c>
      <c r="C92" s="33"/>
      <c r="D92" s="40">
        <f>D93+D94</f>
        <v>148005.4</v>
      </c>
      <c r="E92" s="31"/>
      <c r="F92" s="31"/>
      <c r="G92" s="37"/>
      <c r="H92" s="40">
        <f>H93+H94</f>
        <v>148003.29999999999</v>
      </c>
      <c r="I92" s="40"/>
      <c r="J92" s="40"/>
      <c r="K92" s="40"/>
      <c r="L92" s="40">
        <f>L93+L94</f>
        <v>148003.29999999999</v>
      </c>
      <c r="M92" s="24"/>
      <c r="N92" s="24"/>
      <c r="O92" s="5" t="s">
        <v>141</v>
      </c>
      <c r="P92" s="24"/>
    </row>
    <row r="93" spans="1:16" ht="75.75" customHeight="1" x14ac:dyDescent="0.25">
      <c r="A93" s="34" t="s">
        <v>109</v>
      </c>
      <c r="B93" s="41" t="s">
        <v>117</v>
      </c>
      <c r="C93" s="32"/>
      <c r="D93" s="30">
        <v>96622.9</v>
      </c>
      <c r="E93" s="32"/>
      <c r="F93" s="32"/>
      <c r="G93" s="4"/>
      <c r="H93" s="30">
        <v>96620.800000000003</v>
      </c>
      <c r="I93" s="30"/>
      <c r="J93" s="30"/>
      <c r="K93" s="30"/>
      <c r="L93" s="30">
        <f>H93</f>
        <v>96620.800000000003</v>
      </c>
      <c r="M93" s="24"/>
      <c r="N93" s="24"/>
      <c r="O93" s="70" t="s">
        <v>215</v>
      </c>
      <c r="P93" s="70" t="s">
        <v>167</v>
      </c>
    </row>
    <row r="94" spans="1:16" ht="89.25" x14ac:dyDescent="0.25">
      <c r="A94" s="34" t="s">
        <v>155</v>
      </c>
      <c r="B94" s="41" t="s">
        <v>118</v>
      </c>
      <c r="C94" s="29"/>
      <c r="D94" s="30">
        <v>51382.5</v>
      </c>
      <c r="E94" s="32"/>
      <c r="F94" s="32"/>
      <c r="G94" s="4"/>
      <c r="H94" s="30">
        <v>51382.5</v>
      </c>
      <c r="I94" s="30"/>
      <c r="J94" s="30"/>
      <c r="K94" s="30"/>
      <c r="L94" s="30">
        <f>H94</f>
        <v>51382.5</v>
      </c>
      <c r="M94" s="24"/>
      <c r="N94" s="24"/>
      <c r="O94" s="48" t="s">
        <v>185</v>
      </c>
      <c r="P94" s="48" t="s">
        <v>167</v>
      </c>
    </row>
    <row r="95" spans="1:16" s="47" customFormat="1" ht="26.25" customHeight="1" x14ac:dyDescent="0.25">
      <c r="A95" s="36"/>
      <c r="B95" s="46" t="s">
        <v>28</v>
      </c>
      <c r="C95" s="5">
        <f>C14+C16+C71+C73+C75+C78+C83+C92</f>
        <v>1994.7</v>
      </c>
      <c r="D95" s="5">
        <f>D14+D16+D71+D73+D75+D78+D80+D83+D92</f>
        <v>2574323.7999999998</v>
      </c>
      <c r="E95" s="31"/>
      <c r="F95" s="31"/>
      <c r="G95" s="5">
        <f>G14+G16+G71+G73+G75+G78+G83+G92</f>
        <v>1994.7</v>
      </c>
      <c r="H95" s="5">
        <f>H14+H16+H71+H73+H75+H78+H80+H83+H92</f>
        <v>2524532.1</v>
      </c>
      <c r="I95" s="40"/>
      <c r="J95" s="40"/>
      <c r="K95" s="5">
        <f>K14+K16+K71+K73+K75+K78+K83+K92</f>
        <v>1994.7</v>
      </c>
      <c r="L95" s="5">
        <f>L14+L16+L71+L73+L75+L78+L80+L83+L92</f>
        <v>2524532.1</v>
      </c>
      <c r="M95" s="27"/>
      <c r="N95" s="27"/>
      <c r="O95" s="5" t="s">
        <v>141</v>
      </c>
      <c r="P95" s="27"/>
    </row>
    <row r="96" spans="1:16" ht="15.75" x14ac:dyDescent="0.25">
      <c r="A96" s="36" t="s">
        <v>119</v>
      </c>
      <c r="B96" s="107" t="s">
        <v>120</v>
      </c>
      <c r="C96" s="99"/>
      <c r="D96" s="99"/>
      <c r="E96" s="99"/>
      <c r="F96" s="99"/>
      <c r="G96" s="99"/>
      <c r="H96" s="99"/>
      <c r="I96" s="99"/>
      <c r="J96" s="99"/>
      <c r="K96" s="99"/>
      <c r="L96" s="99"/>
      <c r="M96" s="99"/>
      <c r="N96" s="99"/>
      <c r="O96" s="99"/>
      <c r="P96" s="100"/>
    </row>
    <row r="97" spans="1:16" x14ac:dyDescent="0.25">
      <c r="A97" s="108" t="s">
        <v>39</v>
      </c>
      <c r="B97" s="102"/>
      <c r="C97" s="102"/>
      <c r="D97" s="102"/>
      <c r="E97" s="102"/>
      <c r="F97" s="102"/>
      <c r="G97" s="102"/>
      <c r="H97" s="102"/>
      <c r="I97" s="102"/>
      <c r="J97" s="102"/>
      <c r="K97" s="102"/>
      <c r="L97" s="103"/>
      <c r="M97" s="103"/>
      <c r="N97" s="103"/>
      <c r="O97" s="103"/>
      <c r="P97" s="104"/>
    </row>
    <row r="98" spans="1:16" ht="25.5" x14ac:dyDescent="0.25">
      <c r="A98" s="36" t="s">
        <v>121</v>
      </c>
      <c r="B98" s="38" t="s">
        <v>122</v>
      </c>
      <c r="C98" s="40">
        <f>SUM(C99:C99)</f>
        <v>0</v>
      </c>
      <c r="D98" s="40">
        <f>SUM(D99:D99)</f>
        <v>0</v>
      </c>
      <c r="E98" s="31"/>
      <c r="F98" s="31"/>
      <c r="G98" s="40">
        <f>SUM(G99:G99)</f>
        <v>0</v>
      </c>
      <c r="H98" s="40">
        <f>SUM(H99:H99)</f>
        <v>0</v>
      </c>
      <c r="I98" s="40"/>
      <c r="J98" s="40"/>
      <c r="K98" s="40">
        <f>SUM(K99:K99)</f>
        <v>0</v>
      </c>
      <c r="L98" s="40">
        <f>SUM(L99:L99)</f>
        <v>0</v>
      </c>
      <c r="M98" s="24"/>
      <c r="N98" s="24"/>
      <c r="O98" s="5" t="s">
        <v>141</v>
      </c>
      <c r="P98" s="24"/>
    </row>
    <row r="99" spans="1:16" ht="38.25" x14ac:dyDescent="0.25">
      <c r="A99" s="34" t="s">
        <v>13</v>
      </c>
      <c r="B99" s="6" t="s">
        <v>156</v>
      </c>
      <c r="C99" s="32"/>
      <c r="D99" s="30">
        <v>0</v>
      </c>
      <c r="E99" s="32"/>
      <c r="F99" s="32"/>
      <c r="G99" s="4"/>
      <c r="H99" s="30">
        <v>0</v>
      </c>
      <c r="I99" s="30"/>
      <c r="J99" s="30"/>
      <c r="K99" s="30"/>
      <c r="L99" s="30">
        <f>H99</f>
        <v>0</v>
      </c>
      <c r="M99" s="24"/>
      <c r="N99" s="24"/>
      <c r="O99" s="67" t="s">
        <v>166</v>
      </c>
      <c r="P99" s="48" t="s">
        <v>167</v>
      </c>
    </row>
    <row r="100" spans="1:16" ht="25.5" x14ac:dyDescent="0.25">
      <c r="A100" s="36" t="s">
        <v>123</v>
      </c>
      <c r="B100" s="42" t="s">
        <v>124</v>
      </c>
      <c r="C100" s="31"/>
      <c r="D100" s="40">
        <f>D101</f>
        <v>0</v>
      </c>
      <c r="E100" s="31"/>
      <c r="F100" s="31"/>
      <c r="G100" s="37"/>
      <c r="H100" s="40">
        <f>H101</f>
        <v>0</v>
      </c>
      <c r="I100" s="40"/>
      <c r="J100" s="40"/>
      <c r="K100" s="40"/>
      <c r="L100" s="40">
        <f>L101</f>
        <v>0</v>
      </c>
      <c r="M100" s="24"/>
      <c r="N100" s="24"/>
      <c r="O100" s="40" t="s">
        <v>140</v>
      </c>
      <c r="P100" s="24"/>
    </row>
    <row r="101" spans="1:16" ht="63.75" x14ac:dyDescent="0.25">
      <c r="A101" s="34" t="s">
        <v>125</v>
      </c>
      <c r="B101" s="6" t="s">
        <v>126</v>
      </c>
      <c r="C101" s="32"/>
      <c r="D101" s="30">
        <v>0</v>
      </c>
      <c r="E101" s="32"/>
      <c r="F101" s="32"/>
      <c r="G101" s="4"/>
      <c r="H101" s="30">
        <v>0</v>
      </c>
      <c r="I101" s="30"/>
      <c r="J101" s="30"/>
      <c r="K101" s="30"/>
      <c r="L101" s="30">
        <f>H101</f>
        <v>0</v>
      </c>
      <c r="M101" s="24"/>
      <c r="N101" s="24"/>
      <c r="O101" s="59" t="s">
        <v>182</v>
      </c>
      <c r="P101" s="48" t="s">
        <v>167</v>
      </c>
    </row>
    <row r="102" spans="1:16" x14ac:dyDescent="0.25">
      <c r="A102" s="101" t="s">
        <v>111</v>
      </c>
      <c r="B102" s="102"/>
      <c r="C102" s="102"/>
      <c r="D102" s="102"/>
      <c r="E102" s="102"/>
      <c r="F102" s="102"/>
      <c r="G102" s="102"/>
      <c r="H102" s="102"/>
      <c r="I102" s="102"/>
      <c r="J102" s="102"/>
      <c r="K102" s="102"/>
      <c r="L102" s="103"/>
      <c r="M102" s="103"/>
      <c r="N102" s="103"/>
      <c r="O102" s="103"/>
      <c r="P102" s="104"/>
    </row>
    <row r="103" spans="1:16" ht="51" x14ac:dyDescent="0.25">
      <c r="A103" s="36" t="s">
        <v>127</v>
      </c>
      <c r="B103" s="38" t="s">
        <v>131</v>
      </c>
      <c r="C103" s="31"/>
      <c r="D103" s="5">
        <f>SUM(D104:D106)</f>
        <v>192848.2</v>
      </c>
      <c r="E103" s="31"/>
      <c r="F103" s="31"/>
      <c r="G103" s="37"/>
      <c r="H103" s="5">
        <f>SUM(H104:H106)-0.1</f>
        <v>192455.9</v>
      </c>
      <c r="I103" s="5"/>
      <c r="J103" s="5"/>
      <c r="K103" s="5"/>
      <c r="L103" s="5">
        <f>SUM(L104:L106)-0.1</f>
        <v>192455.9</v>
      </c>
      <c r="M103" s="24"/>
      <c r="N103" s="24"/>
      <c r="O103" s="5" t="s">
        <v>141</v>
      </c>
      <c r="P103" s="24"/>
    </row>
    <row r="104" spans="1:16" ht="114.75" x14ac:dyDescent="0.25">
      <c r="A104" s="34" t="s">
        <v>128</v>
      </c>
      <c r="B104" s="53" t="s">
        <v>3</v>
      </c>
      <c r="C104" s="32"/>
      <c r="D104" s="4">
        <v>61433.3</v>
      </c>
      <c r="E104" s="32"/>
      <c r="F104" s="32"/>
      <c r="G104" s="4"/>
      <c r="H104" s="4">
        <v>61049.1</v>
      </c>
      <c r="I104" s="4"/>
      <c r="J104" s="4"/>
      <c r="K104" s="4"/>
      <c r="L104" s="4">
        <f>H104</f>
        <v>61049.1</v>
      </c>
      <c r="M104" s="24"/>
      <c r="N104" s="24"/>
      <c r="O104" s="59" t="s">
        <v>220</v>
      </c>
      <c r="P104" s="69" t="s">
        <v>167</v>
      </c>
    </row>
    <row r="105" spans="1:16" ht="38.25" x14ac:dyDescent="0.25">
      <c r="A105" s="34" t="s">
        <v>129</v>
      </c>
      <c r="B105" s="53" t="s">
        <v>4</v>
      </c>
      <c r="C105" s="32"/>
      <c r="D105" s="4">
        <v>35337.5</v>
      </c>
      <c r="E105" s="32"/>
      <c r="F105" s="32"/>
      <c r="G105" s="4"/>
      <c r="H105" s="4">
        <v>35337.5</v>
      </c>
      <c r="I105" s="4"/>
      <c r="J105" s="4"/>
      <c r="K105" s="4"/>
      <c r="L105" s="4">
        <f t="shared" ref="L105:L112" si="3">H105</f>
        <v>35337.5</v>
      </c>
      <c r="M105" s="24"/>
      <c r="N105" s="24"/>
      <c r="O105" s="59" t="s">
        <v>221</v>
      </c>
      <c r="P105" s="69" t="s">
        <v>167</v>
      </c>
    </row>
    <row r="106" spans="1:16" ht="51" x14ac:dyDescent="0.25">
      <c r="A106" s="34" t="s">
        <v>134</v>
      </c>
      <c r="B106" s="28" t="s">
        <v>2</v>
      </c>
      <c r="C106" s="32"/>
      <c r="D106" s="4">
        <v>96077.4</v>
      </c>
      <c r="E106" s="32"/>
      <c r="F106" s="32"/>
      <c r="G106" s="4"/>
      <c r="H106" s="4">
        <v>96069.4</v>
      </c>
      <c r="I106" s="4"/>
      <c r="J106" s="4"/>
      <c r="K106" s="4"/>
      <c r="L106" s="4">
        <f t="shared" si="3"/>
        <v>96069.4</v>
      </c>
      <c r="M106" s="24"/>
      <c r="N106" s="24"/>
      <c r="O106" s="59" t="s">
        <v>213</v>
      </c>
      <c r="P106" s="69" t="s">
        <v>167</v>
      </c>
    </row>
    <row r="107" spans="1:16" ht="63.75" x14ac:dyDescent="0.25">
      <c r="A107" s="36" t="s">
        <v>130</v>
      </c>
      <c r="B107" s="39" t="s">
        <v>135</v>
      </c>
      <c r="C107" s="31"/>
      <c r="D107" s="5">
        <f>SUM(D108:D112)+0.1</f>
        <v>861612.6</v>
      </c>
      <c r="E107" s="31"/>
      <c r="F107" s="31"/>
      <c r="G107" s="37"/>
      <c r="H107" s="5">
        <f>SUM(H108:H112)-0.1</f>
        <v>860140.3</v>
      </c>
      <c r="I107" s="5"/>
      <c r="J107" s="5"/>
      <c r="K107" s="5"/>
      <c r="L107" s="5">
        <f>SUM(L108:L112)-0.1</f>
        <v>860140.3</v>
      </c>
      <c r="M107" s="24"/>
      <c r="N107" s="24"/>
      <c r="O107" s="5" t="s">
        <v>141</v>
      </c>
      <c r="P107" s="24"/>
    </row>
    <row r="108" spans="1:16" ht="63.75" x14ac:dyDescent="0.25">
      <c r="A108" s="34" t="s">
        <v>132</v>
      </c>
      <c r="B108" s="41" t="s">
        <v>136</v>
      </c>
      <c r="C108" s="32"/>
      <c r="D108" s="4">
        <v>121171</v>
      </c>
      <c r="E108" s="32"/>
      <c r="F108" s="32"/>
      <c r="G108" s="4"/>
      <c r="H108" s="4">
        <v>121154.1</v>
      </c>
      <c r="I108" s="4"/>
      <c r="J108" s="4"/>
      <c r="K108" s="4"/>
      <c r="L108" s="4">
        <f t="shared" si="3"/>
        <v>121154.1</v>
      </c>
      <c r="M108" s="24"/>
      <c r="N108" s="24"/>
      <c r="O108" s="59" t="s">
        <v>172</v>
      </c>
      <c r="P108" s="48" t="s">
        <v>167</v>
      </c>
    </row>
    <row r="109" spans="1:16" ht="51" x14ac:dyDescent="0.25">
      <c r="A109" s="34" t="s">
        <v>133</v>
      </c>
      <c r="B109" s="28" t="s">
        <v>34</v>
      </c>
      <c r="C109" s="32"/>
      <c r="D109" s="4">
        <v>478235.5</v>
      </c>
      <c r="E109" s="32"/>
      <c r="F109" s="32"/>
      <c r="G109" s="4"/>
      <c r="H109" s="4">
        <v>478235.5</v>
      </c>
      <c r="I109" s="4"/>
      <c r="J109" s="4"/>
      <c r="K109" s="4"/>
      <c r="L109" s="4">
        <f t="shared" si="3"/>
        <v>478235.5</v>
      </c>
      <c r="M109" s="24"/>
      <c r="N109" s="24"/>
      <c r="O109" s="59" t="s">
        <v>214</v>
      </c>
      <c r="P109" s="70" t="s">
        <v>167</v>
      </c>
    </row>
    <row r="110" spans="1:16" ht="114.75" x14ac:dyDescent="0.25">
      <c r="A110" s="34" t="s">
        <v>134</v>
      </c>
      <c r="B110" s="28" t="s">
        <v>35</v>
      </c>
      <c r="C110" s="32"/>
      <c r="D110" s="4">
        <v>149426.29999999999</v>
      </c>
      <c r="E110" s="32"/>
      <c r="F110" s="32"/>
      <c r="G110" s="4"/>
      <c r="H110" s="4">
        <v>148582.5</v>
      </c>
      <c r="I110" s="4"/>
      <c r="J110" s="4"/>
      <c r="K110" s="4"/>
      <c r="L110" s="4">
        <f t="shared" si="3"/>
        <v>148582.5</v>
      </c>
      <c r="M110" s="24"/>
      <c r="N110" s="24"/>
      <c r="O110" s="59" t="s">
        <v>222</v>
      </c>
      <c r="P110" s="70" t="s">
        <v>167</v>
      </c>
    </row>
    <row r="111" spans="1:16" ht="38.25" x14ac:dyDescent="0.25">
      <c r="A111" s="34" t="s">
        <v>157</v>
      </c>
      <c r="B111" s="6" t="s">
        <v>137</v>
      </c>
      <c r="C111" s="32"/>
      <c r="D111" s="4">
        <v>107653.4</v>
      </c>
      <c r="E111" s="32"/>
      <c r="F111" s="32"/>
      <c r="G111" s="4"/>
      <c r="H111" s="4">
        <v>107126.6</v>
      </c>
      <c r="I111" s="4"/>
      <c r="J111" s="4"/>
      <c r="K111" s="4"/>
      <c r="L111" s="4">
        <f t="shared" si="3"/>
        <v>107126.6</v>
      </c>
      <c r="M111" s="24"/>
      <c r="N111" s="24"/>
      <c r="O111" s="48" t="s">
        <v>184</v>
      </c>
      <c r="P111" s="48" t="s">
        <v>167</v>
      </c>
    </row>
    <row r="112" spans="1:16" ht="38.25" x14ac:dyDescent="0.25">
      <c r="A112" s="34" t="s">
        <v>158</v>
      </c>
      <c r="B112" s="41" t="s">
        <v>138</v>
      </c>
      <c r="C112" s="32"/>
      <c r="D112" s="4">
        <v>5126.3</v>
      </c>
      <c r="E112" s="32"/>
      <c r="F112" s="32"/>
      <c r="G112" s="4"/>
      <c r="H112" s="4">
        <v>5041.7</v>
      </c>
      <c r="I112" s="4"/>
      <c r="J112" s="4"/>
      <c r="K112" s="4"/>
      <c r="L112" s="4">
        <f t="shared" si="3"/>
        <v>5041.7</v>
      </c>
      <c r="M112" s="24"/>
      <c r="N112" s="24"/>
      <c r="O112" s="28" t="s">
        <v>183</v>
      </c>
      <c r="P112" s="48" t="s">
        <v>167</v>
      </c>
    </row>
    <row r="113" spans="1:16" s="47" customFormat="1" ht="18" customHeight="1" x14ac:dyDescent="0.25">
      <c r="A113" s="36"/>
      <c r="B113" s="46" t="s">
        <v>29</v>
      </c>
      <c r="C113" s="45">
        <f>C98+C100+C103+C107</f>
        <v>0</v>
      </c>
      <c r="D113" s="45">
        <f>D98+D100+D103+D107</f>
        <v>1054460.8</v>
      </c>
      <c r="E113" s="31"/>
      <c r="F113" s="31"/>
      <c r="G113" s="45">
        <f>G98+G100+G103+G107</f>
        <v>0</v>
      </c>
      <c r="H113" s="45">
        <f>H98+H100+H103+H107</f>
        <v>1052596.2</v>
      </c>
      <c r="I113" s="5"/>
      <c r="J113" s="5"/>
      <c r="K113" s="45">
        <f>K98+K100+K103+K107</f>
        <v>0</v>
      </c>
      <c r="L113" s="45">
        <f>L98+L100+L103+L107</f>
        <v>1052596.2</v>
      </c>
      <c r="M113" s="27"/>
      <c r="N113" s="27"/>
      <c r="O113" s="27"/>
      <c r="P113" s="27"/>
    </row>
    <row r="114" spans="1:16" ht="20.25" customHeight="1" x14ac:dyDescent="0.25">
      <c r="A114" s="43"/>
      <c r="B114" s="44" t="s">
        <v>139</v>
      </c>
      <c r="C114" s="5">
        <f>C113+C95</f>
        <v>1994.7</v>
      </c>
      <c r="D114" s="5">
        <f>D113+D95-0.1</f>
        <v>3628784.5</v>
      </c>
      <c r="E114" s="31"/>
      <c r="F114" s="33"/>
      <c r="G114" s="5">
        <f>G113+G95</f>
        <v>1994.7</v>
      </c>
      <c r="H114" s="5">
        <f>H113+H95</f>
        <v>3577128.3</v>
      </c>
      <c r="I114" s="45"/>
      <c r="J114" s="45"/>
      <c r="K114" s="5">
        <f>K113+K95</f>
        <v>1994.7</v>
      </c>
      <c r="L114" s="5">
        <f>L113+L95</f>
        <v>3577128.3</v>
      </c>
      <c r="M114" s="24"/>
      <c r="N114" s="24"/>
      <c r="O114" s="24"/>
      <c r="P114" s="24"/>
    </row>
  </sheetData>
  <autoFilter ref="A10:P114"/>
  <mergeCells count="70">
    <mergeCell ref="A64:A65"/>
    <mergeCell ref="B64:B65"/>
    <mergeCell ref="C64:C65"/>
    <mergeCell ref="A66:A67"/>
    <mergeCell ref="B66:B67"/>
    <mergeCell ref="C66:C67"/>
    <mergeCell ref="A102:P102"/>
    <mergeCell ref="C76:C77"/>
    <mergeCell ref="A68:A69"/>
    <mergeCell ref="B68:B69"/>
    <mergeCell ref="C68:C69"/>
    <mergeCell ref="A76:A77"/>
    <mergeCell ref="B76:B77"/>
    <mergeCell ref="A82:P82"/>
    <mergeCell ref="B96:P96"/>
    <mergeCell ref="A97:P97"/>
    <mergeCell ref="C62:C63"/>
    <mergeCell ref="A53:A54"/>
    <mergeCell ref="B53:B54"/>
    <mergeCell ref="C53:C54"/>
    <mergeCell ref="A62:A63"/>
    <mergeCell ref="B62:B63"/>
    <mergeCell ref="C43:C44"/>
    <mergeCell ref="C46:C47"/>
    <mergeCell ref="C36:C37"/>
    <mergeCell ref="C38:C39"/>
    <mergeCell ref="A34:A35"/>
    <mergeCell ref="B34:B35"/>
    <mergeCell ref="C34:C35"/>
    <mergeCell ref="C28:C29"/>
    <mergeCell ref="A30:A31"/>
    <mergeCell ref="B30:B31"/>
    <mergeCell ref="C30:C31"/>
    <mergeCell ref="A23:A24"/>
    <mergeCell ref="B23:B24"/>
    <mergeCell ref="C23:C24"/>
    <mergeCell ref="B28:B29"/>
    <mergeCell ref="A28:A29"/>
    <mergeCell ref="A21:A22"/>
    <mergeCell ref="B21:B22"/>
    <mergeCell ref="C21:C22"/>
    <mergeCell ref="O9:O10"/>
    <mergeCell ref="P9:P10"/>
    <mergeCell ref="C9:F9"/>
    <mergeCell ref="G9:J9"/>
    <mergeCell ref="B12:O12"/>
    <mergeCell ref="A13:P13"/>
    <mergeCell ref="A18:A19"/>
    <mergeCell ref="B18:B19"/>
    <mergeCell ref="E1:H1"/>
    <mergeCell ref="A9:A10"/>
    <mergeCell ref="B9:B10"/>
    <mergeCell ref="A2:N2"/>
    <mergeCell ref="A3:N3"/>
    <mergeCell ref="A5:J5"/>
    <mergeCell ref="A6:B6"/>
    <mergeCell ref="A7:J7"/>
    <mergeCell ref="K9:N9"/>
    <mergeCell ref="A49:A50"/>
    <mergeCell ref="B49:B50"/>
    <mergeCell ref="B36:B37"/>
    <mergeCell ref="A36:A37"/>
    <mergeCell ref="A46:A47"/>
    <mergeCell ref="B46:B47"/>
    <mergeCell ref="B43:B44"/>
    <mergeCell ref="A43:A44"/>
    <mergeCell ref="B38:B39"/>
    <mergeCell ref="A38:A39"/>
    <mergeCell ref="A41:A42"/>
    <mergeCell ref="B41:B42"/>
  </mergeCells>
  <pageMargins left="0" right="0" top="0.39370078740157483" bottom="0.39370078740157483" header="0" footer="0"/>
  <pageSetup paperSize="9" scale="58"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Нелли Николаевна ПАВЛОВСКАЯ</dc:creator>
  <cp:lastModifiedBy>Александр Борисович Варфоломеев</cp:lastModifiedBy>
  <cp:lastPrinted>2023-10-11T09:43:35Z</cp:lastPrinted>
  <dcterms:created xsi:type="dcterms:W3CDTF">2019-04-01T15:38:14Z</dcterms:created>
  <dcterms:modified xsi:type="dcterms:W3CDTF">2024-01-25T14:39:20Z</dcterms:modified>
</cp:coreProperties>
</file>